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030" activeTab="0"/>
  </bookViews>
  <sheets>
    <sheet name="Annual Work Plan 2011" sheetId="1" r:id="rId1"/>
  </sheets>
  <definedNames>
    <definedName name="_xlnm.Print_Titles" localSheetId="0">'Annual Work Plan 2011'!$1:$4</definedName>
  </definedNames>
  <calcPr fullCalcOnLoad="1"/>
</workbook>
</file>

<file path=xl/sharedStrings.xml><?xml version="1.0" encoding="utf-8"?>
<sst xmlns="http://schemas.openxmlformats.org/spreadsheetml/2006/main" count="374" uniqueCount="243">
  <si>
    <t>THE THIRD DISTRICT DEVELOPMENT PROGRAM (DDP III)</t>
  </si>
  <si>
    <t>Outputs</t>
  </si>
  <si>
    <t>Output Indicators</t>
  </si>
  <si>
    <t>Target Plan</t>
  </si>
  <si>
    <t>SRF</t>
  </si>
  <si>
    <t>Budget Code</t>
  </si>
  <si>
    <t>Q1</t>
  </si>
  <si>
    <t>Q2</t>
  </si>
  <si>
    <t>Q3</t>
  </si>
  <si>
    <t>Q4</t>
  </si>
  <si>
    <t>Donor</t>
  </si>
  <si>
    <t>Output 1                         LG Capacity for effective LED Governance developed (Local Economic Governance)</t>
  </si>
  <si>
    <t xml:space="preserve"> 1.1 LED promotion function institutionalised within the LG structure</t>
  </si>
  <si>
    <t>UNCDF</t>
  </si>
  <si>
    <t>Capacity Building    1.5.1</t>
  </si>
  <si>
    <t>International TA Support To DDP 3 Activities Under Ouput 2: Locality Development</t>
  </si>
  <si>
    <t>12 months</t>
  </si>
  <si>
    <t>UNDP</t>
  </si>
  <si>
    <t>Capacity Building1.5.1</t>
  </si>
  <si>
    <t>2.1.2 Develop integrated LED Plans, grounded in the national context, incorporated in the respective LG development plans</t>
  </si>
  <si>
    <t>Capacity Building 1.5.1</t>
  </si>
  <si>
    <t>a) 5 HLGs          b) 50 LLGs</t>
  </si>
  <si>
    <t>5 HLGs</t>
  </si>
  <si>
    <t xml:space="preserve"> # of LGs trained</t>
  </si>
  <si>
    <t>2.3.1 Map/ document the natural resource base/assets for the district</t>
  </si>
  <si>
    <t>Maps, mapping report &amp; natural resource base/assets report</t>
  </si>
  <si>
    <t>5 maps (1 per District)</t>
  </si>
  <si>
    <t>2.4 Methodologies &amp; capacities are developed &amp; activated in LGs to promote responsive, effective &amp; strategic BDS</t>
  </si>
  <si>
    <t>2.4.1 Document the business development services sector within the LG &amp; identify gaps in its scope of services/coverage</t>
  </si>
  <si>
    <t>Tools developed</t>
  </si>
  <si>
    <t>Baseline report on existing financial services (outlining district specific services)</t>
  </si>
  <si>
    <t>5 District profiles</t>
  </si>
  <si>
    <t>2.5.2 Design &amp; apply incentives &amp; remove specific regulatory obstacles to entice the private sector to set up needed financial services in LGs</t>
  </si>
  <si>
    <t>Incentive system</t>
  </si>
  <si>
    <t>The system operational in LGs</t>
  </si>
  <si>
    <t>3.1 Develop systems for accessing &amp; disseminating commodity market information (production, value addition technology, prices, marketing info etc)</t>
  </si>
  <si>
    <t>Output 4                     LED at National Level Enhanced</t>
  </si>
  <si>
    <t>4.1 National level capacity for enhancement of LED created</t>
  </si>
  <si>
    <t>Output 5                   Gender Equity in LED Strengthened</t>
  </si>
  <si>
    <t>5.1 The gender &amp; livelihood priority areas of the Uganda Gender Policy implemented</t>
  </si>
  <si>
    <t>Capacity Building 1.6.1</t>
  </si>
  <si>
    <t>5 workshops (one per HLG)</t>
  </si>
  <si>
    <t>5.2 Management of gender disaggregated data at LG level demonstrated, supported &amp; popularised</t>
  </si>
  <si>
    <t>Gender sensitive benchmark information on LED available from baseline (link with output 5.1).                                5 HLGs generating &amp; accessing gender disaggregated data</t>
  </si>
  <si>
    <t xml:space="preserve">a) 5 HLGs &amp; 50 LLGs                   b) 5 HLGs &amp; 10 LLGs       </t>
  </si>
  <si>
    <t>a) 5 HLGs ( at least 1 per a HLG)                    b) 10 enterprises trained</t>
  </si>
  <si>
    <t xml:space="preserve">5 HLGs with functional Gender forums, Gender focal points, women &amp; youth caucuses </t>
  </si>
  <si>
    <t>Advocacy Strategy in place</t>
  </si>
  <si>
    <t>2HLGs</t>
  </si>
  <si>
    <t>5.6  Post Graduate Course on Gender Planning &amp; LED Dev't established, implemented &amp; evaluated</t>
  </si>
  <si>
    <t>6.1 Access to justice enhanced through strengthening elements of the local access to justice</t>
  </si>
  <si>
    <t xml:space="preserve">LED integrated into LCC training materials &amp; manuals </t>
  </si>
  <si>
    <t>Outreach of clients 1.3.6</t>
  </si>
  <si>
    <t>a) Training materials &amp; manuals printed                         b) District dissemination workshops held</t>
  </si>
  <si>
    <t>a) 1000                       b) 10 (2 in each District)</t>
  </si>
  <si>
    <t xml:space="preserve">% of training programmes inclusive of LED LCC training carried out </t>
  </si>
  <si>
    <t># of vulnerable groups seeking legal aid supported</t>
  </si>
  <si>
    <t>6.2 The operations of Local Council Courts (LCC) &amp; other conflict resolution mechanisms in post conflict/war affected areas documented</t>
  </si>
  <si>
    <t>a) Mechanisms documented                            b) Mechanisms disseminated in workshops</t>
  </si>
  <si>
    <t>a) I document     b) 5 (one in each of the 5 Districts)</t>
  </si>
  <si>
    <t xml:space="preserve"> 7.0 Management &amp; M&amp;E</t>
  </si>
  <si>
    <t>7.1 Operations To Support MoLG/PST In Program Implementation</t>
  </si>
  <si>
    <t>2 PTCs held, 1 PSC meeting, 1 project board</t>
  </si>
  <si>
    <t>MoLG/PST Operational Expenses</t>
  </si>
  <si>
    <t>Budget</t>
  </si>
  <si>
    <t>Colour coding as follows:</t>
  </si>
  <si>
    <t>Revised schedule of UNCDF funded activities</t>
  </si>
  <si>
    <t>Revised schedule of UNDP funded activities</t>
  </si>
  <si>
    <t>Programme Support &amp; National Context Advisor</t>
  </si>
  <si>
    <t>Printed profiles</t>
  </si>
  <si>
    <t>District profiles developed</t>
  </si>
  <si>
    <t xml:space="preserve">2.5.1 Document the financial services, the extent of their inclusiveness &amp; the gaps that exist in the scope of services &amp; coverage </t>
  </si>
  <si>
    <t xml:space="preserve">National LED Framework developed &amp; integrated with LED Policy &amp; Strategy </t>
  </si>
  <si>
    <t xml:space="preserve">National LED Framework, Policy &amp; Strategy printed &amp; disseminated    </t>
  </si>
  <si>
    <t>check</t>
  </si>
  <si>
    <t xml:space="preserve"> 8.0 UNCDF HQ Management</t>
  </si>
  <si>
    <t xml:space="preserve">UNCDF HQ Operational Support </t>
  </si>
  <si>
    <t>Capacity Assessment Action Plan and Mission/meeting Report</t>
  </si>
  <si>
    <t>2.4.3 Assessing Capacities of Local Government Institutions and Systems  for  Crisis Prevention and Recovery in Acholi, Lango and Karamoja Sub-Regions in Uganda</t>
  </si>
  <si>
    <t>International TA</t>
  </si>
  <si>
    <t>b) National stakeholder validation arranged &amp; conducted.</t>
  </si>
  <si>
    <t>d) Gender TA- Post Graduate Course on Gender</t>
  </si>
  <si>
    <t xml:space="preserve">2.1.1.4 Support Districts to undertake annual LEBA exercise </t>
  </si>
  <si>
    <t>2.1 Systems, methodologies, capacities for local economy analysis, LED Fund Guidelines &amp; designing LED strategies are developed &amp; implemented in LGs</t>
  </si>
  <si>
    <t xml:space="preserve">a) 5 District reports                  b) One synthesis report  </t>
  </si>
  <si>
    <t>2.1.1 Deepen the Local economy Business Assessment exercise</t>
  </si>
  <si>
    <t>LED Facilitators &amp; LED Support Officer</t>
  </si>
  <si>
    <t>Programme Support &amp; Support to the LGs</t>
  </si>
  <si>
    <t>2.3 Methodologies &amp; capacities are developed &amp; activated at target LGs for the sustainable management of natural resources</t>
  </si>
  <si>
    <t>Output 2 Local Business Environment Enhanced (Locality Development-: LGs capacity for intervening or coordinating the actions of others  to enhance local business enabling environment-including economic infrastructure.)</t>
  </si>
  <si>
    <t>Budget figure</t>
  </si>
  <si>
    <t>Revised schedule of GOU funded activities</t>
  </si>
  <si>
    <t>1.2 Gender responsive systems and Capacities for coordinating ,guiding,convening &amp; tracking actions of LED Promotion actors activated.</t>
  </si>
  <si>
    <t>2.2 Procedures and capacities for investing effectively in economic infrastructure, services and ammenities developed and activated in LGS</t>
  </si>
  <si>
    <t xml:space="preserve">2.2.1 Develop and activate integrated LED Fund guidelines, grounded in the national context </t>
  </si>
  <si>
    <t>2.2.1.1 Complete the LED Fund guidelines</t>
  </si>
  <si>
    <t>LED strategy guidelines</t>
  </si>
  <si>
    <t>Refined LEBA reports</t>
  </si>
  <si>
    <t>2.2.2 Methodologies and capacities for enhancing the regulatory environment addressing bottlenecks for private sector activities developed and implemented.</t>
  </si>
  <si>
    <t xml:space="preserve">2.2.2.1 Identify regulatory bottlenecks experienced by local economic actors including those curtailing the operations of micro &amp; marginalised firms </t>
  </si>
  <si>
    <t>GOU</t>
  </si>
  <si>
    <t>Review and integrate LED in the training materials / manuals for LCC</t>
  </si>
  <si>
    <t>Reviewed training materials</t>
  </si>
  <si>
    <t>Develop partnerships to integrate LED in training programs for LC Courts</t>
  </si>
  <si>
    <t>Support awareness about the local access to justice mechanisms amongst the Users of the systema nd link to other initiatives.</t>
  </si>
  <si>
    <t># of LCC trained to dispose of LED related cases disaggregated by gender, age and type of enterprise</t>
  </si>
  <si>
    <t>Partner with Legal Aid Services to provide Legal Aid to vulnerable groups</t>
  </si>
  <si>
    <t xml:space="preserve">Internal Training PST Staff on LED </t>
  </si>
  <si>
    <t>Output 3                Business &amp; market development services to stimulate demand demonstrated &amp; provided (enterprise development)</t>
  </si>
  <si>
    <t xml:space="preserve">i) System developed      ii) No of documented LED actors increasing income through use of the system </t>
  </si>
  <si>
    <t>Support innovative BDS providers that demonstrate  development of sustainable systems that create demand for products in a locality</t>
  </si>
  <si>
    <r>
      <t xml:space="preserve">2.5 Methodologies &amp; capacities are developed &amp; activated at LGs to promote a responsive, effective &amp; inclusive financial sector </t>
    </r>
    <r>
      <rPr>
        <i/>
        <sz val="9"/>
        <rFont val="Arial Narrow"/>
        <family val="2"/>
      </rPr>
      <t>(Inclusive finance specialists will need to be procured to support this activity)</t>
    </r>
  </si>
  <si>
    <r>
      <t xml:space="preserve">Output 6                        </t>
    </r>
    <r>
      <rPr>
        <b/>
        <sz val="9"/>
        <rFont val="Arial Narrow"/>
        <family val="2"/>
      </rPr>
      <t xml:space="preserve"> Access to Justice at the local level Strengthened</t>
    </r>
  </si>
  <si>
    <t>Project Feasibility Study reports</t>
  </si>
  <si>
    <t>Printed and Bound LED Fund guidelines</t>
  </si>
  <si>
    <t># of Documented interventions to remove regulatiry bottlenecks</t>
  </si>
  <si>
    <t>1 new financial product developed to stimulate LED in partneship with financial institutions in the 5HLGs</t>
  </si>
  <si>
    <t xml:space="preserve"> </t>
  </si>
  <si>
    <t>Undetake Public Relations Activities to  increase on awareness of LED program</t>
  </si>
  <si>
    <t>OUTCOME AREA ($000's)</t>
  </si>
  <si>
    <t>Local Economic Governance</t>
  </si>
  <si>
    <t>Locality Development</t>
  </si>
  <si>
    <t>Enterprise Development</t>
  </si>
  <si>
    <t>National Context For LED</t>
  </si>
  <si>
    <t>Gender Equity And LED</t>
  </si>
  <si>
    <t>Access to Justice</t>
  </si>
  <si>
    <t>Management &amp; M +E Support</t>
  </si>
  <si>
    <t>TOTAL</t>
  </si>
  <si>
    <t>AGENCY ($ 000's)</t>
  </si>
  <si>
    <t>UNDCF</t>
  </si>
  <si>
    <t>No. of Commercial offices re-tooled</t>
  </si>
  <si>
    <t>6 printers and 6 Internet modems</t>
  </si>
  <si>
    <t>1.1.1 Clarify the role of the District Commercial officer to support the execution of the LED promotion role assigned to a LG</t>
  </si>
  <si>
    <t>Finalise DCO Job description and approval by MTTI,MOLG &amp; PSC</t>
  </si>
  <si>
    <t>1.1.2 Clarify the role of the Resource Team to support the execution of the LED promotion role assigned to a LG</t>
  </si>
  <si>
    <t>1.1.4 Preparation of the DDPIII information Kit</t>
  </si>
  <si>
    <t>1.1.3 Revision of the DDP brochure</t>
  </si>
  <si>
    <t>Updated brochure</t>
  </si>
  <si>
    <t>1000 hard copy brochures and I PDF softcopy</t>
  </si>
  <si>
    <t>400 hard copyinformation Kits and I PDF softcopy</t>
  </si>
  <si>
    <t>1.2.1 Institutional mapping(database) that captures local LED promotion actors and the relevant National actors by District</t>
  </si>
  <si>
    <t xml:space="preserve">Database developed </t>
  </si>
  <si>
    <t>5 Districts data banks</t>
  </si>
  <si>
    <t>2.1.1.1 Refine and complete LEBA reports</t>
  </si>
  <si>
    <t xml:space="preserve">Refined LEBA Manual </t>
  </si>
  <si>
    <t xml:space="preserve">1 Manual </t>
  </si>
  <si>
    <t>5 Districts</t>
  </si>
  <si>
    <t>LEBA Reports</t>
  </si>
  <si>
    <t>1 report for each of  the districts</t>
  </si>
  <si>
    <t>2.1.2.1 Refining the District LED strategy guidelines</t>
  </si>
  <si>
    <t>1 document</t>
  </si>
  <si>
    <t xml:space="preserve">5 Districts, 1 Municipality and all LLGs </t>
  </si>
  <si>
    <t>2.1.2.4 Support Local Governments to develop Project Portfolios</t>
  </si>
  <si>
    <t>2.2.1.2 Dissemination of completed LED Fund guidelines</t>
  </si>
  <si>
    <t>2.2.1.3 Provide support for financing, implementation and operation of economic infrastructure projects directly through LG or in  partnership with the private sector.</t>
  </si>
  <si>
    <t>5 Districts and 1Municipality</t>
  </si>
  <si>
    <t xml:space="preserve">2.2.3 Develop capacities of LGs to enact bye-laws &amp; ordinances &amp; introduce effective incentives that promote investment &amp; growth </t>
  </si>
  <si>
    <t>Ug GP disseminated to LGs</t>
  </si>
  <si>
    <t>5.4 Develop the capacity of LG level to track &amp; support LED initiatives of women</t>
  </si>
  <si>
    <t>Capacity developed at Local council level to track &amp; Support LED initiatives of Women (M&amp; E  reports)</t>
  </si>
  <si>
    <t>Advocacy strategy on gender &amp; rights in LED developed &amp; implementation mechanism in place</t>
  </si>
  <si>
    <t xml:space="preserve">5.5 Develop Advocacy strategy on gender &amp; rights in LED &amp; put implementation mechanism </t>
  </si>
  <si>
    <t>Mid Term Review for DDPIII</t>
  </si>
  <si>
    <t>30% of those seeking legal aid supported</t>
  </si>
  <si>
    <t>30% of LCC trained</t>
  </si>
  <si>
    <t>10% of trainings activated</t>
  </si>
  <si>
    <t>c) Conduct the course for the first batch of 35 students (tools &amp; operatinal costs to support this included).</t>
  </si>
  <si>
    <t>5.1.1 Prepare IEC Materials, Print &amp; Disseminate</t>
  </si>
  <si>
    <t>IEC materials prepared, printed and disseminated</t>
  </si>
  <si>
    <t>400 copies</t>
  </si>
  <si>
    <t>5.1.2 Disseminate the Uganda Gender Policy (Ug GP)</t>
  </si>
  <si>
    <t>1 Per Quarter</t>
  </si>
  <si>
    <t>4.1 Activate the LED PPT</t>
  </si>
  <si>
    <t>National LED Working Group (Propagation Team) operational</t>
  </si>
  <si>
    <t>1 National PPT</t>
  </si>
  <si>
    <t xml:space="preserve">2.4.2 Initiate Marketing Information System &amp; Operationalise in LGs
 </t>
  </si>
  <si>
    <t>MIS developed &amp; Operational</t>
  </si>
  <si>
    <t>Approved  LED fund guidelines</t>
  </si>
  <si>
    <t>1 set</t>
  </si>
  <si>
    <t>10 copies of the LED Fund for each of the 5 Districts and 1 MC</t>
  </si>
  <si>
    <t>Portfolios Developed</t>
  </si>
  <si>
    <t>Number of Economic Infrastructure projects generated</t>
  </si>
  <si>
    <t xml:space="preserve">2.1.2.3 Support the LGs to undertake preparation of feasibility studies to identify  Bankable projects. </t>
  </si>
  <si>
    <t>5 HLGs and 1 MC</t>
  </si>
  <si>
    <t>2.1.2.2 Suppport the Districts to finalise District LED Strategies for 2010/11 and integrating it in the District/Municipality and lower local government Plans</t>
  </si>
  <si>
    <t>i) District LED Strategic Plans ii) HLGs, LLGs Dev plans reflecting LED strategies and projects</t>
  </si>
  <si>
    <t>Finalise Resource Team TOR approved by MTTI,MOLG and HLGs and PTC</t>
  </si>
  <si>
    <t>Prepared Information Kit</t>
  </si>
  <si>
    <t>1.1.3 Purchase of internet Modems and printers for the 5 Districts and 1 municipality Commercial Officers</t>
  </si>
  <si>
    <t>2.1.1.2 Design, develop and disseminate  LEBA information system to computerise data collection, analysis and reporting</t>
  </si>
  <si>
    <t>LEBA information system developed and operationalised</t>
  </si>
  <si>
    <t xml:space="preserve">M&amp;E Reports </t>
  </si>
  <si>
    <t>Quarterly M&amp;E of LED Activities in the Districts and give support to the Districts and Municipalities</t>
  </si>
  <si>
    <t>2.1.1.2 Refine, finalize and print the LEBA Manual</t>
  </si>
  <si>
    <t>71300 74200</t>
  </si>
  <si>
    <t>LED fund grants disbursed to LGs</t>
  </si>
  <si>
    <t>Budget Planned (US$)</t>
  </si>
  <si>
    <t>Explanatory Notes to revision of DDP 3 Work Plan 2011:</t>
  </si>
  <si>
    <t>Comments+ outcome contribution</t>
  </si>
  <si>
    <t>Operational expenditures under the PST to conduct the smooth implementation of the DDP III, project</t>
  </si>
  <si>
    <t xml:space="preserve">UNCDF EXPENDITURE </t>
  </si>
  <si>
    <t>QUARTER 3</t>
  </si>
  <si>
    <t>QUARTER 4</t>
  </si>
  <si>
    <t>No funds were allocated by GOU due to budgetary constraints</t>
  </si>
  <si>
    <t>This activity will be implemented in the next quarter</t>
  </si>
  <si>
    <t>This activity was undertaken as planned and support provided</t>
  </si>
  <si>
    <t>Activity is depending availability of funds for the LED fund</t>
  </si>
  <si>
    <t>Done as part of LEBA</t>
  </si>
  <si>
    <t>Post Global Forum Initiatives - Uganda Local Development Outlook</t>
  </si>
  <si>
    <t>This activity is pending refinement of the LED Policy and strategy.</t>
  </si>
  <si>
    <t>5.6.1 Design the course &amp; develop materials in collaboration with selected institution of higher learning</t>
  </si>
  <si>
    <t xml:space="preserve"> 2011 ANNUAL NARRATIVE PROGRESS REPORT </t>
  </si>
  <si>
    <r>
      <t>Date of elaboration</t>
    </r>
    <r>
      <rPr>
        <sz val="9"/>
        <rFont val="Arial Narrow"/>
        <family val="2"/>
      </rPr>
      <t>: January 2012</t>
    </r>
  </si>
  <si>
    <t>The DCO, Job Description was reviewed and approved in the National Propagation Team orientation retreat where MTTI,MOLG and PSC were represented in a Meeting  that was held between 12th and 13th May 2011.</t>
  </si>
  <si>
    <t>TOR for the LED Resource Team was developed and approved in the National Propagation Team orientation retreat where MTTI,MOLG and PSC were represented in a Meeting  that was held between 12th and 13th May 2011.</t>
  </si>
  <si>
    <t>Vantage Communication consultancy firm has been hired to develop IEC materials and LED brochures. This activity will be completed in the 1st quarter 2012.</t>
  </si>
  <si>
    <t>Vantage Communication Consultancy is designing and translating the materials to go into the information kit. The activity will be completed in the 1st quarter 2012</t>
  </si>
  <si>
    <t>Six (6 ) internet modems were procured for the LED Facilitators in the 5 pilot Districts (Kitgum,Arua, Isingiro, Busia and Kayunga) and 1 municipality (Arua). This has improved the communication between the LED Facilitators and the Ministry. In order to empower the District commercial officers and increase their role in LED, 6 additional modems were procured and supplied to the District commercial officers. This procurement of 6 modems for the District Commercial officers replaces the printers which were deemed as a sustainability burden for the LED Facilitators in terms of maintenance. Previous retooling budgets had catered for printers for the DCO's offices. Since the facilitators anchor the DCO's and in most Districts share the same offices, this printer can be shared with the Facilitators using the monthly expenditure budget to contribute to paper and Toner.</t>
  </si>
  <si>
    <t>This was done as part of the PACA and LEBA exercises</t>
  </si>
  <si>
    <t xml:space="preserve">The contract of the Technical Advisor (TA) ended on 31st Dec 2011. During his contract period, the TA  made support visits to the 5 pilot Districts and helped to align the understanding of key concepts on LED inorder to streamline the thinking and delivery of the program by the key stakeholders. He has been part of the team that has supported the Districts in the development and prioritisation of projects for financing under the Global clearing House initiative of funding District Projects using the project financing modality. </t>
  </si>
  <si>
    <t xml:space="preserve">The contracts for 4 LED Facilitators and the LED Support officer were renewed for another year to December 2011. During the year, the LED Facilitators have worked with the District resource teams to develop the final District LED strategies. The District LED strategies were  approved by the District Technical planning committee and the District executive. The DDPIII Districts have incorporated the LED strategy activities into the 5 year District Development plans. The LED facilitators have also provided capacity development for beneficiaries in business skills developement, formulation of LED catalytic projects and the UNCDF missions which incuded working with the Global clearing House initiative to identify projects to be financed under the non-recourse project finance modality. Project profiles have been developed per District using a standard project profile template and potential investors for each of the projects have been identified.  Currently work is ongoing to develop financing models for each of the projects and making theprojects bankable. </t>
  </si>
  <si>
    <t>The need for this exercise arose out of the LEBA reports which were produced by Reev consult in 2010. These reports were lacking in a number of areas including: Gender equity in LED, Access to Justice using Local council court systems, Value chain analysis of key sectors in the economy, Institutional and Resource mapping. The Deepening of LEBA exercise was undertaken by a team of 8 members from the National LED Propagation Team with expertise in the areas identified above. The outcome of this exercise was the development of a deepening report showing additional information in the areas identified. This information collected assisted Kitgum in finalising the LED strategy. The field mission also contributed to refining indicators for collection of information in the identified areas using the LEBA Manual. The Final LEBA manual is the key input for the development of a computerised LEBA system.</t>
  </si>
  <si>
    <t xml:space="preserve"> The deepening of LEBA exercise led to key learning lessons  on the relevant indicators for the LEBA manual. Gaps were identified in the existing LEBA manual which needed to be filled. Refinement on the sources of information was made to ensure accuracy, timeliness and sustainability in the data collection exercise. A workshop was held to refine the Local Economy and Business Assessment Manual. The revised manual was pre-tested during the LEBA exercises in the Districts of Lamwo, Amuru and Nwoya under the UNJP3 (PBF).Improvements were made on the manual in the following sections; i) Demographic and Economic Characteristics ii)Local economy assessments iii) Regulatory Environment iv) Economic Infrastructure and social services v) Business Assessments vi) Financial services sector vii) Public private partnerships viii) CSOs ix) Resource Mapping.</t>
  </si>
  <si>
    <t xml:space="preserve">In order to ensure sustainability of subsequent data collection and analysis and to ensure the efficiency, timeliness and accuracy of the data collected, there was a need to create a web based LEBA information system for populating the data collected by the districts. The objective of this assignment is; 
i) To develop and operationalize a web based LEBA information system for ease of data collection, compilation, processing and storage.
ii) To establish a data bank for LED by using sustainable mechanisms of developing and administering ICT based tools for data collection, data entry and analysis of information that can be used by the District/municipal local governments in planning for the local economy. The Ministry of Local Government has requested UNDP to procure a competent firm to undertake the assignment. The activity is scheduled to begin in January 2012 .
</t>
  </si>
  <si>
    <t>This actvity will be undertaken by the LGs as part of the annual economic assessments to inform the planning and budgeting process. This will be done as soon as the web based LEBA system is set up in 2012.</t>
  </si>
  <si>
    <t>Efforts have been undertaken by the LED Facilitators with support from the Project Support team to incorporate the LED strategies within the 5 year District Development Plans.  The steps to achieve this involved engaging the District Planner to incorporate the LED activities in the Production Department budget and having the District Executive Committee to approve these activities. Additional work this year has involved giving support to Arua , and Busia Municipalities (newly created) to develop separate strategies which reflect the opportunities in the locality. Implementation of the strategies is ongoing.</t>
  </si>
  <si>
    <t>This was done with support from the Technical Advisor</t>
  </si>
  <si>
    <t>Support has been given to the LGs to develop Project pre feasibility study reports for projects to be funded using the non-recourse project finance methodology.  The technical support missions by Global Clearing House for Development Finance included developing tools for identification and elaboration of the projecs, exploring the potential sources of domestic private finance, the impediments which are blocking access and to exploring possible partnerships to advance the projects that were identified. Different project pre-feasibility studies have been developed by the Districts and these are:                                                       i) Energy project for Arua District ,ii) Fruit processing project for Kayunga District, iii) In land Lory parking yard for Busia Municipality  iv) Multi Grain warehousing project for Kitgum District and v) Multi grain warehousing project for Isingiro District and Milk processing.</t>
  </si>
  <si>
    <t>Each LG was supported to develop and implement 2 LED catalytic projects arising out of the LED strategy to test the public private partnership methodology and tools.</t>
  </si>
  <si>
    <t>The LED fund guidelines were drafted but not tested due to lack of funds from the government to facilitate establishment of the fund.</t>
  </si>
  <si>
    <t xml:space="preserve">This year, the project moved beyond quick-win projects to support catalytci LED projects. The eligibility of the projects included the following; i)Projects should be prepared according to the Project profile template, ii) Projects should be submitted through the CAO's Office with all relevant documentation attached,iii) Projects should be developed with private sector and community participation iv) The projects should meet a minimum 50:50 contribution between the District Local government and the private sector partners  . In order to ensure that we standardise the evaluation criteria, a project evaluation form was adopted with a ranking that ensures that only projects that met at least 50%  mark are funded. The first set of interventions to improve the business environment and enteprise development include construction of market stalls in Busia District; construction of community grain store and installation of solar driers in Kayunga District; construction of a slaughter shed in Isingiro; construction of market stalls in Kitgum District; Honey value improvement project in Arua District and sorghum processing and value improvement project in Arua Municipality.  </t>
  </si>
  <si>
    <t>A Market information system contract was signed between FIT Uganda and the Ministry of Local Government. The Local government MIS(LGMIS) development process began with the delivery of an inception report by the Consultant. The inception report covered the activities logframe, composition of the implementing team, reporting and monitoring of the different activities, and the timelines with deliverables. It has been made imperative during dialogue with the consultants, that the MIS should create a synergy with existing Local government systems to ensure sustainability in the data collection and delivery of information. Furthermore emphasis has been made to ensure that the dissemination of information is done up to the grassroot levels so as to benefit the farmers and other business units in the community. A pre-assessment exercise was done. The exercise involved literature reviews regarding the sub sectors and product value chains in the pilot Districts, carrying out focus group discussions with different stakeholders at the District level and key informant interviews. Different questioneires and interview guides were developed and used during this exercise with the objective of collecting extensive data which is relevant in capturing the needs of the Districts for design of the MIS. The Pre-assessment report had different findings for each district but the major reporting categories were; Description of the community; Past existing and scheduled MIS initiatives; Capacity assessments of the Local Gov't; Main needs identified in the area , potential partners for the MIS in the District  and Gender Analysis in relationship to selected sub sectors. The activity will be completed in 2012.</t>
  </si>
  <si>
    <t>A capacity development (CD) baseline and gap analysis for peace building, economic recovery and conflict resolution was carried out in July 2010 in Gulu, Oyam and Moroto Districts. As part of the recommendations, a number of quick wins were identified to help maintain momentum in the process and, identify the next steps to start implementation of the CD responses. Among others, was the development of a MoLG training manual for peace building, economic recovery and conflict resolution and roll out to priority Districts. A resource team comprising of members of the National LED Propagation Team to assist in facilitating the above activity was created with a Lead facilitator to develop the training manual. A number consultations were undertaken by the resource team to develop a manual. The final draft is ready.</t>
  </si>
  <si>
    <t xml:space="preserve">The implementation process of LED requires the ministry to undertake a process to identify and select key institutional, National and Local Government staff to form the LED National Propagation Team. This Propagation Team has been selected to provide implementation support and oversight to the DDPIII programme. As part of the process of instituting the team, an orientation retreat was condcted in order to empower the team on the LED concept, its structures and responsibilities. There are a number of broad issues and lessons learned that were documented as a result of the Orientation. Key among the issues is 1. Overwhelming realization that numerous LED initiatives were already being implemented by different stakeholders(Post Bank, DFCU Bank, NARO, Stanbic Bank and SNV)
2. Isolated/isolation mode of implementing LED initiatives by the different stakeholders resulting in failure to maximize the potential of locality resources (human, financial, natural, etc.). Each stakeholder harnesses only what they can handle, leaving gaps or unaddressed needs that could have benefited from linkages of the actors. 
As a result of this retreat and sharing ideas among stakeholders, a Women's Business Club known as Set to Achieve Uganda (STA-Uganda) was born. It now has a membership of 15 women enterprenuers with savings of over $20,000.00 within a period of 6 months. </t>
  </si>
  <si>
    <t>A consultant (Development consultants International limited) was contracted to develop an LED Policy. A draft was delivered to the Ministry in 2010. However on closer scrutiny, a number of gaps were identified which necessitated further refinement.Because, at the moment there is in-house capacity to refine and finalize this document, an internal team has been constituted to work in collaboration with a short term consultant (being hired by UNDP) to complete the document. The LED policy refinement process was also discssed at the last National Propagation team meeting. Work that has been done includes, review of the draft LED policy, development of a Table of contents that fills the gaps of the draft policy. Work in this activity is expected to be competed in 2012</t>
  </si>
  <si>
    <t>Coming out of the Global forum on Local Development which was held in Uganda in October 2010, there was a realisation to develop programming frameworks that focus on building strong and capable local Governments as the key strategic entry points and partners of choice in piloting scalable, sustainable and locally owned capital development. The local Development outlook for Uganda has been deemed necessary to collect relevant information to create a basis for undertaking the following:-              i) creating space for piloting new methodologies that can provide national and local policy makers and development partners with comprehensive analyses of local development trends.                                                                       ii) A rigorous review of options to accelerate the local development based on International good practices. MoLG requested UNDP to procure a consultant to undertake the assignment. Work will start in 2012.</t>
  </si>
  <si>
    <t>Vantage Communication consultancy firm was hired to develop IEC materials. This will be completed in the 1st  quarter 2012.</t>
  </si>
  <si>
    <t>The first batch of students completed their course and are waiting for graduation in January 2012. Additional funds were secured under the UNJP on Gender Equality and Women's Empowerment to sponsor LG officials from selected districts from 2012-2014.</t>
  </si>
  <si>
    <t>Done with financial support under the UNJP on Gender Equality and Women's Empowerment</t>
  </si>
  <si>
    <t>The Ministry of Local Government organized a Program Technical Committee meeting as one of the activities in the Annual Work Plan for the Year 2011. The meeting was attended by 45 members including the Program Technical Committee members, Ministry of Local government Program support team staff and other stakeholders. It was held in Kitgum District on 15th April 2011. Given the fact that promoting LED requires the input of a multitude of actors (national government, sub-national government, associations, the private sector and development partners), the role of the PTC was critical for ensuring that such inputs are coordinated and are in alignment with a sustainable national LED vision and strategy. The participants were also taken on a field monitoring of quick-win projects.</t>
  </si>
  <si>
    <t>The programme design includes a process to undertake a mid-term review of the DDP-III in order to achieve the following objectives; a)To assist the recipient Government, beneficiaries, and the concerned co-financing partners, to understand the efficiency, effectiveness, relevance, and likely sustainability of results; b)To assess the level of satisfaction of programme stakeholders and beneficiaries with the results;  c)To help programme stakeholders assess the value and opportunity for broader replication of the programme; d) To help programme stakeholders determine the need for follow-up on the intervention, and general direction for the future course; The exercise was carried out in December 2011. A presentation workshop by the review team was organised where they presented their preliminary findings and a lot of comments were raised by the participants touching on the content, methodologies used, documentation of good practices and achievements to date and the future of the project. The team recommended completion of the DDPIII and formulation of the LFI project document. The Mid-Term Review Team is expected to submit the draft report for inputs in the 1st quarter of 2012.</t>
  </si>
  <si>
    <t>Project support missions were held by Aladeen Shawa, Kodjo Mensah- Abrampa, Vincent Hungwe and Mary Okumu.</t>
  </si>
  <si>
    <t>Public relations activities have been carried out especially during the National propagation team meetingsat National level and the LED forum at the District Level.  Vantage Communications has been hired to develop IEC and information kits.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</si>
</sst>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 #,##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_-* #,##0.0_-;\-* #,##0.0_-;_-* &quot;-&quot;??_-;_-@_-"/>
    <numFmt numFmtId="186" formatCode="_-* #,##0.000_-;\-* #,##0.000_-;_-* &quot;-&quot;??_-;_-@_-"/>
    <numFmt numFmtId="187" formatCode="_-* #,##0.0000_-;\-* #,##0.0000_-;_-* &quot;-&quot;??_-;_-@_-"/>
    <numFmt numFmtId="188" formatCode="_(* #,##0.000_);_(* \(#,##0.000\);_(* &quot;-&quot;???_);_(@_)"/>
  </numFmts>
  <fonts count="6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9"/>
      <name val="Arial Narrow"/>
      <family val="2"/>
    </font>
    <font>
      <sz val="9"/>
      <name val="Arial Narrow"/>
      <family val="2"/>
    </font>
    <font>
      <b/>
      <i/>
      <sz val="9"/>
      <name val="Arial Narrow"/>
      <family val="2"/>
    </font>
    <font>
      <sz val="9"/>
      <color indexed="9"/>
      <name val="Arial Narrow"/>
      <family val="2"/>
    </font>
    <font>
      <sz val="9"/>
      <color indexed="36"/>
      <name val="Arial Narrow"/>
      <family val="2"/>
    </font>
    <font>
      <b/>
      <sz val="9"/>
      <color indexed="36"/>
      <name val="Arial Narrow"/>
      <family val="2"/>
    </font>
    <font>
      <b/>
      <sz val="9"/>
      <color indexed="9"/>
      <name val="Arial Narrow"/>
      <family val="2"/>
    </font>
    <font>
      <i/>
      <sz val="9"/>
      <name val="Arial Narrow"/>
      <family val="2"/>
    </font>
    <font>
      <sz val="9"/>
      <color indexed="8"/>
      <name val="Arial Narrow"/>
      <family val="2"/>
    </font>
    <font>
      <b/>
      <u val="single"/>
      <sz val="9"/>
      <name val="Arial Narrow"/>
      <family val="2"/>
    </font>
    <font>
      <sz val="8"/>
      <name val="Arial Narrow"/>
      <family val="2"/>
    </font>
    <font>
      <sz val="8"/>
      <color indexed="9"/>
      <name val="Arial Narrow"/>
      <family val="2"/>
    </font>
    <font>
      <sz val="10"/>
      <name val="Arial Narrow"/>
      <family val="2"/>
    </font>
    <font>
      <b/>
      <sz val="8"/>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Narrow"/>
      <family val="2"/>
    </font>
    <font>
      <b/>
      <sz val="9"/>
      <color indexed="8"/>
      <name val="Arial Narrow"/>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Narrow"/>
      <family val="2"/>
    </font>
    <font>
      <sz val="10"/>
      <color theme="1"/>
      <name val="Arial Narrow"/>
      <family val="2"/>
    </font>
    <font>
      <sz val="9"/>
      <color theme="1"/>
      <name val="Arial Narrow"/>
      <family val="2"/>
    </font>
    <font>
      <sz val="10"/>
      <color theme="0"/>
      <name val="Arial Narrow"/>
      <family val="2"/>
    </font>
    <font>
      <b/>
      <sz val="9"/>
      <color theme="1"/>
      <name val="Arial Narrow"/>
      <family val="2"/>
    </font>
    <font>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12"/>
        <bgColor indexed="64"/>
      </patternFill>
    </fill>
    <fill>
      <patternFill patternType="solid">
        <fgColor indexed="9"/>
        <bgColor indexed="64"/>
      </patternFill>
    </fill>
    <fill>
      <patternFill patternType="solid">
        <fgColor indexed="17"/>
        <bgColor indexed="64"/>
      </patternFill>
    </fill>
    <fill>
      <patternFill patternType="solid">
        <fgColor rgb="FF0000FF"/>
        <bgColor indexed="64"/>
      </patternFill>
    </fill>
    <fill>
      <patternFill patternType="solid">
        <fgColor theme="0" tint="-0.04997999966144562"/>
        <bgColor indexed="64"/>
      </patternFill>
    </fill>
    <fill>
      <patternFill patternType="solid">
        <fgColor theme="0"/>
        <bgColor indexed="64"/>
      </patternFill>
    </fill>
    <fill>
      <patternFill patternType="solid">
        <fgColor rgb="FFFF66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thin"/>
      <right style="thin"/>
      <top style="thin"/>
      <bottom style="medium"/>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0">
    <xf numFmtId="0" fontId="0" fillId="0" borderId="0" xfId="0" applyAlignment="1">
      <alignment/>
    </xf>
    <xf numFmtId="0" fontId="0" fillId="0" borderId="0" xfId="0" applyFont="1" applyAlignment="1">
      <alignment vertical="top"/>
    </xf>
    <xf numFmtId="0" fontId="0" fillId="0" borderId="0" xfId="0" applyFont="1" applyAlignment="1">
      <alignment horizontal="left" vertical="top"/>
    </xf>
    <xf numFmtId="0" fontId="2" fillId="0" borderId="0" xfId="0" applyFont="1" applyAlignment="1">
      <alignment vertical="top"/>
    </xf>
    <xf numFmtId="178" fontId="2" fillId="0" borderId="0" xfId="42" applyNumberFormat="1" applyFont="1" applyAlignment="1">
      <alignment vertical="top"/>
    </xf>
    <xf numFmtId="178" fontId="2" fillId="0" borderId="0" xfId="42" applyNumberFormat="1" applyFont="1" applyBorder="1" applyAlignment="1">
      <alignment vertical="top"/>
    </xf>
    <xf numFmtId="0" fontId="0" fillId="0" borderId="0" xfId="0" applyFont="1" applyBorder="1" applyAlignment="1">
      <alignment vertical="top"/>
    </xf>
    <xf numFmtId="0" fontId="0" fillId="0" borderId="0" xfId="0" applyBorder="1" applyAlignment="1">
      <alignment/>
    </xf>
    <xf numFmtId="0" fontId="0" fillId="0" borderId="0" xfId="0" applyBorder="1" applyAlignment="1">
      <alignment vertical="top"/>
    </xf>
    <xf numFmtId="0" fontId="0" fillId="32" borderId="0" xfId="0"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vertical="top"/>
    </xf>
    <xf numFmtId="0" fontId="5" fillId="0" borderId="10" xfId="0" applyFont="1" applyBorder="1" applyAlignment="1">
      <alignment horizontal="center" vertical="top" wrapText="1"/>
    </xf>
    <xf numFmtId="0" fontId="6" fillId="0" borderId="11" xfId="0" applyFont="1" applyBorder="1" applyAlignment="1">
      <alignment horizontal="left" vertical="top"/>
    </xf>
    <xf numFmtId="0" fontId="6" fillId="0" borderId="11" xfId="0" applyFont="1" applyBorder="1" applyAlignment="1">
      <alignment vertical="top"/>
    </xf>
    <xf numFmtId="0" fontId="5" fillId="0" borderId="11" xfId="0" applyFont="1" applyBorder="1" applyAlignment="1">
      <alignment vertical="top" wrapText="1"/>
    </xf>
    <xf numFmtId="0" fontId="6" fillId="0" borderId="12"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4" xfId="0" applyFont="1" applyBorder="1" applyAlignment="1">
      <alignment horizontal="center" vertical="top"/>
    </xf>
    <xf numFmtId="0" fontId="5" fillId="0" borderId="14" xfId="0" applyFont="1" applyFill="1" applyBorder="1" applyAlignment="1">
      <alignment horizontal="center" vertical="top" wrapText="1"/>
    </xf>
    <xf numFmtId="0" fontId="5" fillId="32" borderId="15" xfId="0" applyFont="1" applyFill="1" applyBorder="1" applyAlignment="1">
      <alignment horizontal="left" vertical="top" wrapText="1"/>
    </xf>
    <xf numFmtId="0" fontId="5" fillId="32" borderId="16" xfId="0" applyFont="1" applyFill="1" applyBorder="1" applyAlignment="1">
      <alignment horizontal="left" vertical="top" wrapText="1"/>
    </xf>
    <xf numFmtId="0" fontId="5" fillId="32" borderId="17" xfId="0" applyFont="1" applyFill="1" applyBorder="1" applyAlignment="1">
      <alignment horizontal="left" vertical="top" wrapText="1"/>
    </xf>
    <xf numFmtId="0" fontId="5" fillId="0" borderId="10" xfId="0" applyFont="1" applyBorder="1" applyAlignment="1">
      <alignment vertical="top"/>
    </xf>
    <xf numFmtId="0" fontId="6" fillId="0" borderId="13" xfId="0" applyFont="1" applyBorder="1" applyAlignment="1">
      <alignment vertical="top" wrapText="1"/>
    </xf>
    <xf numFmtId="0" fontId="6" fillId="0" borderId="14" xfId="0" applyFont="1" applyFill="1" applyBorder="1" applyAlignment="1">
      <alignment vertical="top" wrapText="1"/>
    </xf>
    <xf numFmtId="0" fontId="6" fillId="0" borderId="14" xfId="0" applyFont="1" applyFill="1" applyBorder="1" applyAlignment="1">
      <alignment horizontal="left" vertical="top" wrapText="1"/>
    </xf>
    <xf numFmtId="0" fontId="5" fillId="0" borderId="14" xfId="0" applyFont="1" applyBorder="1" applyAlignment="1">
      <alignment vertical="top" wrapText="1"/>
    </xf>
    <xf numFmtId="0" fontId="8" fillId="33" borderId="14" xfId="0" applyFont="1" applyFill="1" applyBorder="1" applyAlignment="1">
      <alignment vertical="top" wrapText="1"/>
    </xf>
    <xf numFmtId="0" fontId="8" fillId="0" borderId="14" xfId="0" applyFont="1" applyBorder="1" applyAlignment="1">
      <alignment vertical="top" wrapText="1"/>
    </xf>
    <xf numFmtId="0" fontId="6" fillId="0" borderId="14" xfId="0" applyFont="1" applyBorder="1" applyAlignment="1">
      <alignment vertical="top" wrapText="1"/>
    </xf>
    <xf numFmtId="1" fontId="6" fillId="0" borderId="13" xfId="0" applyNumberFormat="1" applyFont="1" applyBorder="1" applyAlignment="1">
      <alignment vertical="top" wrapText="1"/>
    </xf>
    <xf numFmtId="0" fontId="8" fillId="0" borderId="14" xfId="0" applyFont="1" applyFill="1" applyBorder="1" applyAlignment="1">
      <alignment vertical="top" wrapText="1"/>
    </xf>
    <xf numFmtId="0" fontId="11" fillId="33" borderId="14" xfId="0" applyFont="1" applyFill="1" applyBorder="1" applyAlignment="1">
      <alignment vertical="top" wrapText="1"/>
    </xf>
    <xf numFmtId="0" fontId="5" fillId="32" borderId="13" xfId="0" applyFont="1" applyFill="1" applyBorder="1" applyAlignment="1">
      <alignment horizontal="left" vertical="top" wrapText="1"/>
    </xf>
    <xf numFmtId="0" fontId="5" fillId="32" borderId="14" xfId="0" applyFont="1" applyFill="1" applyBorder="1" applyAlignment="1">
      <alignment horizontal="left" vertical="top" wrapText="1"/>
    </xf>
    <xf numFmtId="0" fontId="5" fillId="32" borderId="10" xfId="0" applyFont="1" applyFill="1" applyBorder="1" applyAlignment="1">
      <alignment horizontal="left" vertical="top" wrapText="1"/>
    </xf>
    <xf numFmtId="0" fontId="5" fillId="32" borderId="14" xfId="0" applyFont="1" applyFill="1" applyBorder="1" applyAlignment="1">
      <alignment vertical="top" wrapText="1"/>
    </xf>
    <xf numFmtId="0" fontId="5" fillId="0" borderId="14" xfId="0" applyFont="1" applyBorder="1" applyAlignment="1">
      <alignment horizontal="left" vertical="top" wrapText="1"/>
    </xf>
    <xf numFmtId="0" fontId="6" fillId="0" borderId="14" xfId="0" applyFont="1" applyBorder="1" applyAlignment="1">
      <alignment horizontal="center" vertical="top"/>
    </xf>
    <xf numFmtId="0" fontId="10" fillId="0" borderId="14" xfId="0" applyFont="1" applyBorder="1" applyAlignment="1">
      <alignment horizontal="right" vertical="top" wrapText="1"/>
    </xf>
    <xf numFmtId="0" fontId="9" fillId="0" borderId="14" xfId="0" applyFont="1" applyFill="1" applyBorder="1" applyAlignment="1">
      <alignment vertical="top" wrapText="1"/>
    </xf>
    <xf numFmtId="0" fontId="5" fillId="0" borderId="14" xfId="0" applyFont="1" applyFill="1" applyBorder="1" applyAlignment="1">
      <alignment vertical="top"/>
    </xf>
    <xf numFmtId="0" fontId="5" fillId="0" borderId="16"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11" fillId="0" borderId="14" xfId="0" applyFont="1" applyBorder="1" applyAlignment="1">
      <alignment vertical="top" wrapText="1"/>
    </xf>
    <xf numFmtId="3" fontId="8" fillId="34" borderId="14"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0" xfId="0" applyFont="1" applyBorder="1" applyAlignment="1">
      <alignment vertical="top"/>
    </xf>
    <xf numFmtId="0" fontId="6" fillId="0" borderId="14" xfId="0" applyFont="1" applyFill="1" applyBorder="1" applyAlignment="1">
      <alignment vertical="top"/>
    </xf>
    <xf numFmtId="0" fontId="6" fillId="0" borderId="13" xfId="0" applyFont="1" applyFill="1" applyBorder="1" applyAlignment="1">
      <alignment vertical="top"/>
    </xf>
    <xf numFmtId="0" fontId="6" fillId="0" borderId="13" xfId="0" applyFont="1" applyBorder="1" applyAlignment="1">
      <alignment vertical="top"/>
    </xf>
    <xf numFmtId="0" fontId="5" fillId="0" borderId="10" xfId="0" applyFont="1" applyFill="1" applyBorder="1" applyAlignment="1">
      <alignment vertical="top"/>
    </xf>
    <xf numFmtId="0" fontId="5" fillId="0" borderId="14" xfId="0" applyFont="1" applyFill="1" applyBorder="1" applyAlignment="1">
      <alignment vertical="top" wrapText="1"/>
    </xf>
    <xf numFmtId="3" fontId="6" fillId="0" borderId="14" xfId="0" applyNumberFormat="1" applyFont="1" applyFill="1" applyBorder="1" applyAlignment="1">
      <alignment horizontal="left" vertical="top" wrapText="1"/>
    </xf>
    <xf numFmtId="0" fontId="6" fillId="0" borderId="14" xfId="0" applyFont="1" applyBorder="1" applyAlignment="1">
      <alignment vertical="top"/>
    </xf>
    <xf numFmtId="0" fontId="6" fillId="0" borderId="14" xfId="0" applyFont="1" applyBorder="1" applyAlignment="1">
      <alignment horizontal="left" vertical="top"/>
    </xf>
    <xf numFmtId="0" fontId="6" fillId="0" borderId="16" xfId="0" applyFont="1" applyBorder="1" applyAlignment="1">
      <alignment vertical="top" wrapText="1"/>
    </xf>
    <xf numFmtId="0" fontId="5" fillId="0" borderId="13" xfId="0" applyFont="1" applyBorder="1" applyAlignment="1">
      <alignment vertical="top" wrapText="1"/>
    </xf>
    <xf numFmtId="0" fontId="13" fillId="0" borderId="14" xfId="0" applyFont="1" applyBorder="1" applyAlignment="1">
      <alignment vertical="top" wrapText="1"/>
    </xf>
    <xf numFmtId="0" fontId="13" fillId="0" borderId="14" xfId="0" applyFont="1" applyFill="1" applyBorder="1" applyAlignment="1">
      <alignment vertical="top" wrapText="1"/>
    </xf>
    <xf numFmtId="0" fontId="6" fillId="0" borderId="14" xfId="0" applyFont="1" applyFill="1" applyBorder="1" applyAlignment="1">
      <alignment horizontal="left" vertical="top"/>
    </xf>
    <xf numFmtId="0" fontId="12" fillId="0" borderId="13" xfId="0" applyFont="1" applyFill="1" applyBorder="1" applyAlignment="1">
      <alignment vertical="top" wrapText="1"/>
    </xf>
    <xf numFmtId="184" fontId="8" fillId="0" borderId="14" xfId="0" applyNumberFormat="1" applyFont="1" applyFill="1" applyBorder="1" applyAlignment="1">
      <alignment vertical="top" wrapText="1"/>
    </xf>
    <xf numFmtId="1" fontId="8" fillId="34" borderId="14" xfId="0" applyNumberFormat="1" applyFont="1" applyFill="1" applyBorder="1" applyAlignment="1">
      <alignment vertical="top" wrapText="1"/>
    </xf>
    <xf numFmtId="0" fontId="5" fillId="0" borderId="10" xfId="0" applyFont="1" applyBorder="1" applyAlignment="1">
      <alignment vertical="top" wrapText="1"/>
    </xf>
    <xf numFmtId="0" fontId="14" fillId="32" borderId="13" xfId="0" applyFont="1" applyFill="1" applyBorder="1" applyAlignment="1">
      <alignment horizontal="left" vertical="top" wrapText="1"/>
    </xf>
    <xf numFmtId="0" fontId="14" fillId="32" borderId="14" xfId="0" applyFont="1" applyFill="1" applyBorder="1" applyAlignment="1">
      <alignment horizontal="left" vertical="top" wrapText="1"/>
    </xf>
    <xf numFmtId="0" fontId="14" fillId="32" borderId="10" xfId="0" applyFont="1" applyFill="1" applyBorder="1" applyAlignment="1">
      <alignment horizontal="left" vertical="top" wrapText="1"/>
    </xf>
    <xf numFmtId="9" fontId="6" fillId="0" borderId="14" xfId="0" applyNumberFormat="1" applyFont="1" applyBorder="1" applyAlignment="1">
      <alignment horizontal="left" vertical="top" wrapText="1"/>
    </xf>
    <xf numFmtId="178" fontId="6" fillId="0" borderId="14" xfId="0" applyNumberFormat="1" applyFont="1" applyBorder="1" applyAlignment="1">
      <alignment vertical="top"/>
    </xf>
    <xf numFmtId="0" fontId="10" fillId="0" borderId="14" xfId="0" applyFont="1" applyBorder="1" applyAlignment="1">
      <alignment vertical="top" wrapText="1"/>
    </xf>
    <xf numFmtId="1" fontId="8" fillId="33" borderId="14" xfId="0" applyNumberFormat="1" applyFont="1" applyFill="1" applyBorder="1" applyAlignment="1">
      <alignment vertical="top" wrapText="1"/>
    </xf>
    <xf numFmtId="1" fontId="8" fillId="0" borderId="14" xfId="0" applyNumberFormat="1" applyFont="1" applyFill="1" applyBorder="1" applyAlignment="1">
      <alignment vertical="top" wrapText="1"/>
    </xf>
    <xf numFmtId="0" fontId="10" fillId="0" borderId="14" xfId="0" applyFont="1" applyFill="1" applyBorder="1" applyAlignment="1">
      <alignment vertical="top" wrapText="1"/>
    </xf>
    <xf numFmtId="0" fontId="6" fillId="0" borderId="14" xfId="0" applyFont="1" applyBorder="1" applyAlignment="1">
      <alignment horizontal="right" vertical="top"/>
    </xf>
    <xf numFmtId="178" fontId="5" fillId="0" borderId="14" xfId="0" applyNumberFormat="1" applyFont="1" applyFill="1" applyBorder="1" applyAlignment="1">
      <alignment vertical="top" wrapText="1"/>
    </xf>
    <xf numFmtId="1" fontId="5" fillId="0" borderId="14" xfId="0" applyNumberFormat="1" applyFont="1" applyFill="1" applyBorder="1" applyAlignment="1">
      <alignment vertical="top" wrapText="1"/>
    </xf>
    <xf numFmtId="178" fontId="5" fillId="0" borderId="14" xfId="42" applyNumberFormat="1" applyFont="1" applyFill="1" applyBorder="1" applyAlignment="1">
      <alignment vertical="top" wrapText="1"/>
    </xf>
    <xf numFmtId="0" fontId="6" fillId="0" borderId="10" xfId="0" applyFont="1" applyBorder="1" applyAlignment="1">
      <alignment vertical="top"/>
    </xf>
    <xf numFmtId="2" fontId="5" fillId="0" borderId="14" xfId="0" applyNumberFormat="1" applyFont="1" applyFill="1" applyBorder="1" applyAlignment="1">
      <alignment vertical="top" wrapText="1"/>
    </xf>
    <xf numFmtId="2" fontId="5" fillId="0" borderId="14" xfId="0" applyNumberFormat="1" applyFont="1" applyFill="1" applyBorder="1" applyAlignment="1">
      <alignment horizontal="center" vertical="top" wrapText="1"/>
    </xf>
    <xf numFmtId="178" fontId="5" fillId="32" borderId="14" xfId="42" applyNumberFormat="1" applyFont="1" applyFill="1" applyBorder="1" applyAlignment="1">
      <alignment vertical="top" wrapText="1"/>
    </xf>
    <xf numFmtId="178" fontId="6" fillId="32" borderId="14" xfId="42" applyNumberFormat="1" applyFont="1" applyFill="1" applyBorder="1" applyAlignment="1">
      <alignment vertical="top" wrapText="1"/>
    </xf>
    <xf numFmtId="0" fontId="8" fillId="33" borderId="13" xfId="0" applyFont="1" applyFill="1" applyBorder="1" applyAlignment="1">
      <alignment vertical="top"/>
    </xf>
    <xf numFmtId="3" fontId="6" fillId="0" borderId="14" xfId="0" applyNumberFormat="1" applyFont="1" applyFill="1" applyBorder="1" applyAlignment="1">
      <alignment vertical="top"/>
    </xf>
    <xf numFmtId="0" fontId="8" fillId="0" borderId="14" xfId="0" applyFont="1" applyFill="1" applyBorder="1" applyAlignment="1">
      <alignment vertical="top"/>
    </xf>
    <xf numFmtId="0" fontId="8" fillId="35" borderId="13" xfId="0" applyFont="1" applyFill="1" applyBorder="1" applyAlignment="1">
      <alignment vertical="top"/>
    </xf>
    <xf numFmtId="3" fontId="5" fillId="0" borderId="14" xfId="0" applyNumberFormat="1" applyFont="1" applyFill="1" applyBorder="1" applyAlignment="1">
      <alignment vertical="top"/>
    </xf>
    <xf numFmtId="0" fontId="11" fillId="0" borderId="14" xfId="0" applyFont="1" applyFill="1" applyBorder="1" applyAlignment="1">
      <alignment vertical="top"/>
    </xf>
    <xf numFmtId="0" fontId="8" fillId="34" borderId="13" xfId="0" applyFont="1" applyFill="1" applyBorder="1" applyAlignment="1">
      <alignment vertical="top"/>
    </xf>
    <xf numFmtId="0" fontId="6" fillId="34" borderId="18" xfId="0" applyFont="1" applyFill="1" applyBorder="1" applyAlignment="1">
      <alignment vertical="top"/>
    </xf>
    <xf numFmtId="0" fontId="6" fillId="0" borderId="0" xfId="0" applyFont="1" applyBorder="1" applyAlignment="1">
      <alignment horizontal="left" vertical="top"/>
    </xf>
    <xf numFmtId="0" fontId="5" fillId="0" borderId="0" xfId="0" applyFont="1" applyBorder="1" applyAlignment="1">
      <alignment vertical="top"/>
    </xf>
    <xf numFmtId="178" fontId="5" fillId="4" borderId="14" xfId="42" applyNumberFormat="1" applyFont="1" applyFill="1" applyBorder="1" applyAlignment="1">
      <alignment horizontal="center" vertical="top" wrapText="1"/>
    </xf>
    <xf numFmtId="0" fontId="6" fillId="0" borderId="10" xfId="0" applyFont="1" applyBorder="1" applyAlignment="1">
      <alignment horizontal="center" vertical="top"/>
    </xf>
    <xf numFmtId="0" fontId="5" fillId="0" borderId="13" xfId="0" applyFont="1" applyFill="1" applyBorder="1" applyAlignment="1">
      <alignment vertical="top"/>
    </xf>
    <xf numFmtId="0" fontId="8" fillId="0" borderId="13" xfId="0" applyFont="1" applyFill="1" applyBorder="1" applyAlignment="1">
      <alignment vertical="top"/>
    </xf>
    <xf numFmtId="0" fontId="6" fillId="0" borderId="19" xfId="0" applyFont="1" applyFill="1" applyBorder="1" applyAlignment="1">
      <alignment vertical="top"/>
    </xf>
    <xf numFmtId="0" fontId="6" fillId="0" borderId="20" xfId="0" applyFont="1" applyBorder="1" applyAlignment="1">
      <alignment vertical="top"/>
    </xf>
    <xf numFmtId="0" fontId="6" fillId="0" borderId="13" xfId="0" applyFont="1" applyFill="1" applyBorder="1" applyAlignment="1">
      <alignment horizontal="left" vertical="top" wrapText="1"/>
    </xf>
    <xf numFmtId="0" fontId="5" fillId="0" borderId="21" xfId="0" applyFont="1" applyBorder="1" applyAlignment="1">
      <alignment horizontal="center" vertical="top" wrapText="1"/>
    </xf>
    <xf numFmtId="0" fontId="5" fillId="0" borderId="14" xfId="0" applyFont="1" applyFill="1" applyBorder="1" applyAlignment="1">
      <alignment horizontal="left" vertical="top" wrapText="1"/>
    </xf>
    <xf numFmtId="0" fontId="15" fillId="0" borderId="13" xfId="0" applyFont="1" applyBorder="1" applyAlignment="1">
      <alignment vertical="top" wrapText="1"/>
    </xf>
    <xf numFmtId="0" fontId="6" fillId="32" borderId="14" xfId="0" applyFont="1" applyFill="1" applyBorder="1" applyAlignment="1">
      <alignment vertical="top" wrapText="1"/>
    </xf>
    <xf numFmtId="0" fontId="5" fillId="4" borderId="14" xfId="0" applyFont="1" applyFill="1" applyBorder="1" applyAlignment="1">
      <alignment horizontal="left" vertical="top" wrapText="1"/>
    </xf>
    <xf numFmtId="0" fontId="6" fillId="4" borderId="14" xfId="0" applyFont="1" applyFill="1" applyBorder="1" applyAlignment="1">
      <alignment horizontal="left" vertical="top"/>
    </xf>
    <xf numFmtId="0" fontId="5" fillId="4" borderId="22" xfId="0" applyFont="1" applyFill="1" applyBorder="1" applyAlignment="1">
      <alignment horizontal="left" vertical="top"/>
    </xf>
    <xf numFmtId="0" fontId="15" fillId="0" borderId="13" xfId="0" applyFont="1" applyFill="1" applyBorder="1" applyAlignment="1">
      <alignment vertical="top" wrapText="1"/>
    </xf>
    <xf numFmtId="0" fontId="15" fillId="0" borderId="14" xfId="0" applyFont="1" applyBorder="1" applyAlignment="1">
      <alignment vertical="top" wrapText="1"/>
    </xf>
    <xf numFmtId="0" fontId="13" fillId="0" borderId="23" xfId="0" applyFont="1" applyBorder="1" applyAlignment="1">
      <alignment vertical="top" wrapText="1"/>
    </xf>
    <xf numFmtId="0" fontId="8" fillId="36" borderId="14" xfId="0" applyFont="1" applyFill="1" applyBorder="1" applyAlignment="1">
      <alignment vertical="top" wrapText="1"/>
    </xf>
    <xf numFmtId="0" fontId="17" fillId="0" borderId="14" xfId="0" applyFont="1" applyBorder="1" applyAlignment="1">
      <alignment vertical="top"/>
    </xf>
    <xf numFmtId="3" fontId="11" fillId="33" borderId="14" xfId="0" applyNumberFormat="1" applyFont="1" applyFill="1" applyBorder="1" applyAlignment="1">
      <alignment vertical="top" wrapText="1"/>
    </xf>
    <xf numFmtId="3" fontId="11" fillId="35" borderId="14" xfId="0" applyNumberFormat="1" applyFont="1" applyFill="1" applyBorder="1" applyAlignment="1">
      <alignment vertical="top" wrapText="1"/>
    </xf>
    <xf numFmtId="3" fontId="8" fillId="33" borderId="14" xfId="0" applyNumberFormat="1" applyFont="1" applyFill="1" applyBorder="1" applyAlignment="1">
      <alignment vertical="top" wrapText="1"/>
    </xf>
    <xf numFmtId="3" fontId="16" fillId="33" borderId="14" xfId="0" applyNumberFormat="1" applyFont="1" applyFill="1" applyBorder="1" applyAlignment="1">
      <alignment vertical="top"/>
    </xf>
    <xf numFmtId="3" fontId="8" fillId="35" borderId="14" xfId="0" applyNumberFormat="1" applyFont="1" applyFill="1" applyBorder="1" applyAlignment="1">
      <alignment vertical="top" wrapText="1"/>
    </xf>
    <xf numFmtId="178" fontId="5" fillId="0" borderId="11" xfId="42" applyNumberFormat="1" applyFont="1" applyBorder="1" applyAlignment="1">
      <alignment vertical="top"/>
    </xf>
    <xf numFmtId="178" fontId="5" fillId="0" borderId="14" xfId="42" applyNumberFormat="1" applyFont="1" applyBorder="1" applyAlignment="1">
      <alignment horizontal="center" vertical="top" wrapText="1"/>
    </xf>
    <xf numFmtId="178" fontId="5" fillId="32" borderId="16" xfId="42" applyNumberFormat="1" applyFont="1" applyFill="1" applyBorder="1" applyAlignment="1">
      <alignment vertical="top" wrapText="1"/>
    </xf>
    <xf numFmtId="178" fontId="5" fillId="37" borderId="14" xfId="42" applyNumberFormat="1" applyFont="1" applyFill="1" applyBorder="1" applyAlignment="1">
      <alignment vertical="top"/>
    </xf>
    <xf numFmtId="178" fontId="6" fillId="0" borderId="14" xfId="42" applyNumberFormat="1" applyFont="1" applyBorder="1" applyAlignment="1">
      <alignment vertical="top"/>
    </xf>
    <xf numFmtId="178" fontId="7" fillId="0" borderId="14" xfId="42" applyNumberFormat="1" applyFont="1" applyFill="1" applyBorder="1" applyAlignment="1">
      <alignment vertical="top"/>
    </xf>
    <xf numFmtId="178" fontId="7" fillId="37" borderId="14" xfId="42" applyNumberFormat="1" applyFont="1" applyFill="1" applyBorder="1" applyAlignment="1">
      <alignment vertical="top"/>
    </xf>
    <xf numFmtId="178" fontId="5" fillId="32" borderId="14" xfId="42" applyNumberFormat="1" applyFont="1" applyFill="1" applyBorder="1" applyAlignment="1">
      <alignment horizontal="left" vertical="top" wrapText="1"/>
    </xf>
    <xf numFmtId="178" fontId="7" fillId="4" borderId="14" xfId="42" applyNumberFormat="1" applyFont="1" applyFill="1" applyBorder="1" applyAlignment="1">
      <alignment vertical="top"/>
    </xf>
    <xf numFmtId="178" fontId="5" fillId="0" borderId="14" xfId="42" applyNumberFormat="1" applyFont="1" applyBorder="1" applyAlignment="1">
      <alignment vertical="top"/>
    </xf>
    <xf numFmtId="178" fontId="6" fillId="4" borderId="14" xfId="42" applyNumberFormat="1" applyFont="1" applyFill="1" applyBorder="1" applyAlignment="1">
      <alignment horizontal="right" vertical="top"/>
    </xf>
    <xf numFmtId="178" fontId="5" fillId="4" borderId="22" xfId="42" applyNumberFormat="1" applyFont="1" applyFill="1" applyBorder="1" applyAlignment="1">
      <alignment horizontal="right" vertical="top"/>
    </xf>
    <xf numFmtId="178" fontId="0" fillId="0" borderId="0" xfId="42" applyNumberFormat="1" applyFont="1" applyAlignment="1">
      <alignment vertical="top"/>
    </xf>
    <xf numFmtId="3" fontId="8" fillId="38" borderId="14" xfId="0" applyNumberFormat="1" applyFont="1" applyFill="1" applyBorder="1" applyAlignment="1">
      <alignment vertical="top" wrapText="1"/>
    </xf>
    <xf numFmtId="0" fontId="8" fillId="38" borderId="14" xfId="0" applyFont="1" applyFill="1" applyBorder="1" applyAlignment="1">
      <alignment vertical="top" wrapText="1"/>
    </xf>
    <xf numFmtId="3" fontId="8" fillId="39" borderId="14" xfId="0" applyNumberFormat="1" applyFont="1" applyFill="1" applyBorder="1" applyAlignment="1">
      <alignment vertical="top" wrapText="1"/>
    </xf>
    <xf numFmtId="3" fontId="8" fillId="40" borderId="14" xfId="0" applyNumberFormat="1" applyFont="1" applyFill="1" applyBorder="1" applyAlignment="1">
      <alignment vertical="top" wrapText="1"/>
    </xf>
    <xf numFmtId="178" fontId="8" fillId="41" borderId="14" xfId="42" applyNumberFormat="1" applyFont="1" applyFill="1" applyBorder="1" applyAlignment="1">
      <alignment vertical="top" wrapText="1"/>
    </xf>
    <xf numFmtId="178" fontId="58" fillId="41" borderId="14" xfId="42" applyNumberFormat="1" applyFont="1" applyFill="1" applyBorder="1" applyAlignment="1">
      <alignment vertical="top" wrapText="1"/>
    </xf>
    <xf numFmtId="178" fontId="5" fillId="32" borderId="24" xfId="42" applyNumberFormat="1" applyFont="1" applyFill="1" applyBorder="1" applyAlignment="1">
      <alignment vertical="top" wrapText="1"/>
    </xf>
    <xf numFmtId="0" fontId="18" fillId="32" borderId="14" xfId="0" applyFont="1" applyFill="1" applyBorder="1" applyAlignment="1">
      <alignment vertical="top" wrapText="1"/>
    </xf>
    <xf numFmtId="0" fontId="59" fillId="0" borderId="14" xfId="0" applyFont="1" applyFill="1" applyBorder="1" applyAlignment="1">
      <alignment vertical="top" wrapText="1"/>
    </xf>
    <xf numFmtId="0" fontId="17" fillId="0" borderId="14" xfId="0" applyFont="1" applyBorder="1" applyAlignment="1">
      <alignment horizontal="left" vertical="top" wrapText="1"/>
    </xf>
    <xf numFmtId="0" fontId="17" fillId="0" borderId="0" xfId="0" applyFont="1" applyAlignment="1">
      <alignment vertical="top"/>
    </xf>
    <xf numFmtId="0" fontId="17" fillId="0" borderId="14" xfId="0" applyFont="1" applyBorder="1" applyAlignment="1">
      <alignment vertical="top" wrapText="1"/>
    </xf>
    <xf numFmtId="0" fontId="17" fillId="36" borderId="14" xfId="0" applyFont="1" applyFill="1" applyBorder="1" applyAlignment="1">
      <alignment vertical="top" wrapText="1"/>
    </xf>
    <xf numFmtId="0" fontId="17" fillId="0" borderId="16" xfId="0" applyFont="1" applyBorder="1" applyAlignment="1">
      <alignment vertical="top"/>
    </xf>
    <xf numFmtId="0" fontId="17" fillId="0" borderId="14" xfId="0" applyFont="1" applyBorder="1" applyAlignment="1">
      <alignment horizontal="justify" vertical="top"/>
    </xf>
    <xf numFmtId="0" fontId="17" fillId="0" borderId="0" xfId="0" applyFont="1" applyAlignment="1">
      <alignment horizontal="left" vertical="top"/>
    </xf>
    <xf numFmtId="0" fontId="17" fillId="0" borderId="14" xfId="0" applyFont="1" applyFill="1" applyBorder="1" applyAlignment="1">
      <alignment vertical="top" wrapText="1"/>
    </xf>
    <xf numFmtId="0" fontId="59" fillId="36" borderId="14" xfId="0" applyFont="1" applyFill="1" applyBorder="1" applyAlignment="1">
      <alignment vertical="top" wrapText="1"/>
    </xf>
    <xf numFmtId="178" fontId="59" fillId="0" borderId="14" xfId="42" applyNumberFormat="1" applyFont="1" applyBorder="1" applyAlignment="1">
      <alignment vertical="top"/>
    </xf>
    <xf numFmtId="0" fontId="59" fillId="0" borderId="0" xfId="0" applyFont="1" applyAlignment="1">
      <alignment horizontal="justify" vertical="top" wrapText="1"/>
    </xf>
    <xf numFmtId="0" fontId="17" fillId="0" borderId="0" xfId="0" applyFont="1" applyFill="1" applyAlignment="1">
      <alignment vertical="top" wrapText="1"/>
    </xf>
    <xf numFmtId="0" fontId="17" fillId="0" borderId="0" xfId="0" applyFont="1" applyAlignment="1">
      <alignment vertical="top" wrapText="1"/>
    </xf>
    <xf numFmtId="0" fontId="60" fillId="0" borderId="14" xfId="0" applyFont="1" applyFill="1" applyBorder="1" applyAlignment="1">
      <alignment vertical="top" wrapText="1"/>
    </xf>
    <xf numFmtId="0" fontId="17" fillId="0" borderId="0" xfId="0" applyFont="1" applyBorder="1" applyAlignment="1">
      <alignment vertical="top"/>
    </xf>
    <xf numFmtId="0" fontId="19" fillId="0" borderId="0" xfId="0" applyFont="1" applyAlignment="1">
      <alignment vertical="top"/>
    </xf>
    <xf numFmtId="178" fontId="19" fillId="0" borderId="0" xfId="42" applyNumberFormat="1" applyFont="1" applyAlignment="1">
      <alignment vertical="top"/>
    </xf>
    <xf numFmtId="0" fontId="59" fillId="0" borderId="0" xfId="0" applyFont="1" applyAlignment="1">
      <alignment horizontal="left" vertical="top" wrapText="1"/>
    </xf>
    <xf numFmtId="0" fontId="59" fillId="0" borderId="14" xfId="0" applyNumberFormat="1" applyFont="1" applyBorder="1" applyAlignment="1">
      <alignment horizontal="left" vertical="top" wrapText="1"/>
    </xf>
    <xf numFmtId="0" fontId="17" fillId="36" borderId="14" xfId="0" applyNumberFormat="1" applyFont="1" applyFill="1" applyBorder="1" applyAlignment="1">
      <alignment vertical="top" wrapText="1"/>
    </xf>
    <xf numFmtId="0" fontId="17" fillId="0" borderId="14" xfId="0" applyNumberFormat="1" applyFont="1" applyBorder="1" applyAlignment="1">
      <alignment horizontal="left" vertical="top" wrapText="1"/>
    </xf>
    <xf numFmtId="0" fontId="17" fillId="0" borderId="14" xfId="0" applyNumberFormat="1" applyFont="1" applyBorder="1" applyAlignment="1">
      <alignment horizontal="justify" vertical="top"/>
    </xf>
    <xf numFmtId="0" fontId="17" fillId="0" borderId="0" xfId="0" applyNumberFormat="1" applyFont="1" applyAlignment="1">
      <alignment horizontal="left" vertical="justify" wrapText="1"/>
    </xf>
    <xf numFmtId="178" fontId="6" fillId="0" borderId="14" xfId="42" applyNumberFormat="1" applyFont="1" applyBorder="1" applyAlignment="1">
      <alignment vertical="top" wrapText="1"/>
    </xf>
    <xf numFmtId="0" fontId="0" fillId="0" borderId="0"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26" xfId="0" applyFont="1" applyFill="1" applyBorder="1" applyAlignment="1">
      <alignment horizontal="left" vertical="top" wrapText="1"/>
    </xf>
    <xf numFmtId="0" fontId="6" fillId="0" borderId="26" xfId="0" applyFont="1" applyFill="1" applyBorder="1" applyAlignment="1">
      <alignment vertical="top" wrapText="1"/>
    </xf>
    <xf numFmtId="0" fontId="5" fillId="0" borderId="26" xfId="0" applyFont="1" applyBorder="1" applyAlignment="1">
      <alignment vertical="top" wrapText="1"/>
    </xf>
    <xf numFmtId="3" fontId="8" fillId="35" borderId="26" xfId="0" applyNumberFormat="1" applyFont="1" applyFill="1" applyBorder="1" applyAlignment="1">
      <alignment vertical="top" wrapText="1"/>
    </xf>
    <xf numFmtId="0" fontId="8" fillId="36" borderId="26" xfId="0" applyFont="1" applyFill="1" applyBorder="1" applyAlignment="1">
      <alignment vertical="top" wrapText="1"/>
    </xf>
    <xf numFmtId="178" fontId="6" fillId="0" borderId="26" xfId="42" applyNumberFormat="1" applyFont="1" applyBorder="1" applyAlignment="1">
      <alignment vertical="top" wrapText="1"/>
    </xf>
    <xf numFmtId="0" fontId="5" fillId="0" borderId="27" xfId="0" applyFont="1" applyFill="1" applyBorder="1" applyAlignment="1">
      <alignment vertical="top" wrapText="1"/>
    </xf>
    <xf numFmtId="0" fontId="5" fillId="0" borderId="11" xfId="0" applyFont="1" applyBorder="1" applyAlignment="1">
      <alignment horizontal="left" vertical="top" wrapText="1"/>
    </xf>
    <xf numFmtId="178" fontId="7" fillId="37" borderId="11" xfId="42" applyNumberFormat="1" applyFont="1" applyFill="1" applyBorder="1" applyAlignment="1">
      <alignment vertical="top"/>
    </xf>
    <xf numFmtId="0" fontId="5" fillId="0" borderId="12" xfId="0" applyFont="1" applyBorder="1" applyAlignment="1">
      <alignment vertical="top"/>
    </xf>
    <xf numFmtId="0" fontId="0" fillId="0" borderId="14" xfId="0" applyFont="1" applyBorder="1" applyAlignment="1">
      <alignment vertical="top" wrapText="1"/>
    </xf>
    <xf numFmtId="0" fontId="61" fillId="38" borderId="0" xfId="0" applyFont="1" applyFill="1" applyAlignment="1">
      <alignment vertical="top" wrapText="1"/>
    </xf>
    <xf numFmtId="0" fontId="0" fillId="0" borderId="0" xfId="0" applyFont="1" applyFill="1" applyBorder="1" applyAlignment="1">
      <alignment vertical="top" wrapText="1"/>
    </xf>
    <xf numFmtId="0" fontId="17" fillId="0" borderId="0" xfId="0" applyNumberFormat="1" applyFont="1" applyFill="1" applyAlignment="1">
      <alignment vertical="top" wrapText="1"/>
    </xf>
    <xf numFmtId="0" fontId="18" fillId="32" borderId="14" xfId="0" applyNumberFormat="1" applyFont="1" applyFill="1" applyBorder="1" applyAlignment="1">
      <alignment vertical="top" wrapText="1"/>
    </xf>
    <xf numFmtId="0" fontId="60" fillId="0" borderId="13" xfId="0" applyFont="1" applyFill="1" applyBorder="1" applyAlignment="1">
      <alignment vertical="top" wrapText="1"/>
    </xf>
    <xf numFmtId="0" fontId="60" fillId="0" borderId="23" xfId="0" applyFont="1" applyFill="1" applyBorder="1" applyAlignment="1">
      <alignment vertical="top" wrapText="1"/>
    </xf>
    <xf numFmtId="0" fontId="60" fillId="0" borderId="14" xfId="0" applyFont="1" applyFill="1" applyBorder="1" applyAlignment="1">
      <alignment horizontal="left" vertical="top" wrapText="1"/>
    </xf>
    <xf numFmtId="0" fontId="62" fillId="0" borderId="14" xfId="0" applyFont="1" applyFill="1" applyBorder="1" applyAlignment="1">
      <alignment vertical="top" wrapText="1"/>
    </xf>
    <xf numFmtId="3" fontId="60" fillId="0" borderId="14" xfId="0" applyNumberFormat="1" applyFont="1" applyFill="1" applyBorder="1" applyAlignment="1">
      <alignment vertical="top" wrapText="1"/>
    </xf>
    <xf numFmtId="178" fontId="60" fillId="0" borderId="14" xfId="42" applyNumberFormat="1" applyFont="1" applyFill="1" applyBorder="1" applyAlignment="1">
      <alignment vertical="top" wrapText="1"/>
    </xf>
    <xf numFmtId="0" fontId="62" fillId="0" borderId="10" xfId="0" applyFont="1" applyFill="1" applyBorder="1" applyAlignment="1">
      <alignment vertical="top" wrapText="1"/>
    </xf>
    <xf numFmtId="0" fontId="63" fillId="0" borderId="0" xfId="0" applyFont="1" applyFill="1" applyBorder="1" applyAlignment="1">
      <alignment vertical="top" wrapText="1"/>
    </xf>
    <xf numFmtId="0" fontId="60" fillId="0" borderId="14" xfId="0" applyNumberFormat="1" applyFont="1" applyFill="1" applyBorder="1" applyAlignment="1">
      <alignment vertical="top" wrapText="1"/>
    </xf>
    <xf numFmtId="0" fontId="60" fillId="0" borderId="13" xfId="0" applyFont="1" applyBorder="1" applyAlignment="1">
      <alignment vertical="top"/>
    </xf>
    <xf numFmtId="0" fontId="60" fillId="0" borderId="14" xfId="0" applyFont="1" applyBorder="1" applyAlignment="1">
      <alignment vertical="top" wrapText="1"/>
    </xf>
    <xf numFmtId="0" fontId="60" fillId="0" borderId="14" xfId="0" applyFont="1" applyBorder="1" applyAlignment="1">
      <alignment horizontal="left" vertical="top"/>
    </xf>
    <xf numFmtId="0" fontId="60" fillId="0" borderId="14" xfId="0" applyFont="1" applyBorder="1" applyAlignment="1">
      <alignment vertical="top"/>
    </xf>
    <xf numFmtId="0" fontId="60" fillId="36" borderId="14" xfId="0" applyFont="1" applyFill="1" applyBorder="1" applyAlignment="1">
      <alignment vertical="top" wrapText="1"/>
    </xf>
    <xf numFmtId="3" fontId="60" fillId="33" borderId="14" xfId="0" applyNumberFormat="1" applyFont="1" applyFill="1" applyBorder="1" applyAlignment="1">
      <alignment vertical="top" wrapText="1"/>
    </xf>
    <xf numFmtId="0" fontId="60" fillId="36" borderId="14" xfId="0" applyFont="1" applyFill="1" applyBorder="1" applyAlignment="1">
      <alignment vertical="top"/>
    </xf>
    <xf numFmtId="178" fontId="60" fillId="0" borderId="14" xfId="42" applyNumberFormat="1" applyFont="1" applyBorder="1" applyAlignment="1">
      <alignment vertical="top"/>
    </xf>
    <xf numFmtId="0" fontId="62" fillId="0" borderId="10" xfId="0" applyFont="1" applyBorder="1" applyAlignment="1">
      <alignment vertical="top"/>
    </xf>
    <xf numFmtId="0" fontId="63" fillId="0" borderId="0" xfId="0" applyFont="1" applyBorder="1" applyAlignment="1">
      <alignment vertical="top"/>
    </xf>
    <xf numFmtId="0" fontId="6" fillId="0" borderId="22" xfId="0" applyFont="1" applyFill="1" applyBorder="1" applyAlignment="1">
      <alignment horizontal="left" vertical="top" wrapText="1"/>
    </xf>
    <xf numFmtId="0" fontId="5" fillId="32" borderId="13" xfId="0" applyFont="1" applyFill="1" applyBorder="1" applyAlignment="1">
      <alignment horizontal="left" vertical="top" wrapText="1"/>
    </xf>
    <xf numFmtId="0" fontId="5" fillId="32" borderId="14" xfId="0" applyFont="1" applyFill="1" applyBorder="1" applyAlignment="1">
      <alignment horizontal="left" vertical="top" wrapText="1"/>
    </xf>
    <xf numFmtId="0" fontId="5" fillId="32" borderId="10"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14" fillId="32" borderId="13" xfId="0" applyFont="1" applyFill="1" applyBorder="1" applyAlignment="1">
      <alignment horizontal="left" vertical="top" wrapText="1"/>
    </xf>
    <xf numFmtId="0" fontId="14" fillId="32" borderId="14" xfId="0" applyFont="1" applyFill="1" applyBorder="1" applyAlignment="1">
      <alignment horizontal="left" vertical="top" wrapText="1"/>
    </xf>
    <xf numFmtId="0" fontId="14" fillId="32" borderId="10"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28" xfId="0" applyFont="1" applyBorder="1" applyAlignment="1">
      <alignment horizontal="left" vertical="top" wrapText="1"/>
    </xf>
    <xf numFmtId="0" fontId="5" fillId="0" borderId="11" xfId="0" applyFont="1" applyBorder="1" applyAlignment="1">
      <alignment horizontal="left" vertical="top" wrapText="1"/>
    </xf>
    <xf numFmtId="0" fontId="5" fillId="0" borderId="29" xfId="0" applyFont="1" applyBorder="1" applyAlignment="1">
      <alignment horizontal="center" vertical="top"/>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24" xfId="0" applyFont="1" applyBorder="1" applyAlignment="1">
      <alignment horizontal="center" vertical="top" wrapText="1"/>
    </xf>
    <xf numFmtId="0" fontId="5" fillId="0" borderId="10" xfId="0" applyFont="1" applyBorder="1" applyAlignment="1">
      <alignment horizontal="center" vertical="top" wrapText="1"/>
    </xf>
    <xf numFmtId="0" fontId="5" fillId="0" borderId="32" xfId="0" applyFont="1" applyBorder="1" applyAlignment="1">
      <alignment horizontal="center" vertical="top" wrapText="1"/>
    </xf>
    <xf numFmtId="0" fontId="5" fillId="0" borderId="21" xfId="0" applyFont="1" applyBorder="1" applyAlignment="1">
      <alignment horizontal="center" vertical="top" wrapText="1"/>
    </xf>
    <xf numFmtId="0" fontId="5" fillId="32" borderId="15" xfId="0" applyFont="1" applyFill="1" applyBorder="1" applyAlignment="1">
      <alignment horizontal="left" vertical="top" wrapText="1"/>
    </xf>
    <xf numFmtId="0" fontId="5" fillId="32" borderId="16" xfId="0" applyFont="1" applyFill="1" applyBorder="1" applyAlignment="1">
      <alignment horizontal="left" vertical="top" wrapText="1"/>
    </xf>
    <xf numFmtId="0" fontId="5" fillId="32" borderId="17" xfId="0" applyFont="1" applyFill="1" applyBorder="1" applyAlignment="1">
      <alignment horizontal="left" vertical="top" wrapText="1"/>
    </xf>
    <xf numFmtId="0" fontId="5" fillId="0" borderId="15" xfId="0" applyFont="1" applyBorder="1" applyAlignment="1">
      <alignment vertical="top" wrapText="1"/>
    </xf>
    <xf numFmtId="0" fontId="6" fillId="0" borderId="16" xfId="0" applyFont="1" applyBorder="1" applyAlignment="1">
      <alignment vertical="top" wrapText="1"/>
    </xf>
    <xf numFmtId="0" fontId="5" fillId="0" borderId="16" xfId="0" applyFont="1" applyBorder="1" applyAlignment="1">
      <alignment horizontal="center" vertical="top" wrapText="1"/>
    </xf>
    <xf numFmtId="0" fontId="5" fillId="0" borderId="23" xfId="0" applyFont="1" applyBorder="1" applyAlignment="1">
      <alignment horizontal="center" vertical="top" wrapText="1"/>
    </xf>
    <xf numFmtId="0" fontId="6" fillId="0" borderId="25" xfId="0" applyFont="1" applyBorder="1" applyAlignment="1">
      <alignment horizontal="left" vertical="top" wrapText="1"/>
    </xf>
    <xf numFmtId="0" fontId="6" fillId="0" borderId="28" xfId="0" applyFont="1" applyBorder="1" applyAlignment="1">
      <alignment horizontal="left" vertical="top" wrapText="1"/>
    </xf>
    <xf numFmtId="1" fontId="5" fillId="0" borderId="13" xfId="0" applyNumberFormat="1" applyFont="1" applyBorder="1" applyAlignment="1">
      <alignment vertical="top" wrapText="1"/>
    </xf>
    <xf numFmtId="0" fontId="5" fillId="0" borderId="14"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334"/>
  <sheetViews>
    <sheetView tabSelected="1" view="pageLayout" workbookViewId="0" topLeftCell="B1">
      <selection activeCell="J61" sqref="J61"/>
    </sheetView>
  </sheetViews>
  <sheetFormatPr defaultColWidth="9.140625" defaultRowHeight="12.75"/>
  <cols>
    <col min="1" max="1" width="20.7109375" style="6" customWidth="1"/>
    <col min="2" max="2" width="15.7109375" style="1" customWidth="1"/>
    <col min="3" max="3" width="11.7109375" style="2" customWidth="1"/>
    <col min="4" max="4" width="10.7109375" style="1" customWidth="1"/>
    <col min="5" max="5" width="7.7109375" style="3" customWidth="1"/>
    <col min="6" max="6" width="6.28125" style="1" customWidth="1"/>
    <col min="7" max="7" width="6.421875" style="1" customWidth="1"/>
    <col min="8" max="8" width="6.28125" style="1" customWidth="1"/>
    <col min="9" max="9" width="6.421875" style="1" customWidth="1"/>
    <col min="10" max="10" width="48.140625" style="1" customWidth="1"/>
    <col min="11" max="11" width="8.57421875" style="4" customWidth="1"/>
    <col min="12" max="12" width="10.57421875" style="6" customWidth="1"/>
    <col min="13" max="16384" width="9.140625" style="6" customWidth="1"/>
  </cols>
  <sheetData>
    <row r="1" spans="1:12" ht="13.5">
      <c r="A1" s="220" t="s">
        <v>0</v>
      </c>
      <c r="B1" s="221"/>
      <c r="C1" s="221"/>
      <c r="D1" s="221"/>
      <c r="E1" s="221"/>
      <c r="F1" s="221"/>
      <c r="G1" s="221"/>
      <c r="H1" s="221"/>
      <c r="I1" s="221"/>
      <c r="J1" s="221"/>
      <c r="K1" s="221"/>
      <c r="L1" s="222"/>
    </row>
    <row r="2" spans="1:12" ht="13.5">
      <c r="A2" s="223" t="s">
        <v>211</v>
      </c>
      <c r="B2" s="224"/>
      <c r="C2" s="224"/>
      <c r="D2" s="224"/>
      <c r="E2" s="224"/>
      <c r="F2" s="224"/>
      <c r="G2" s="224"/>
      <c r="H2" s="224"/>
      <c r="I2" s="224"/>
      <c r="J2" s="224"/>
      <c r="K2" s="224"/>
      <c r="L2" s="226"/>
    </row>
    <row r="3" spans="1:12" ht="13.5">
      <c r="A3" s="227" t="s">
        <v>212</v>
      </c>
      <c r="B3" s="228"/>
      <c r="C3" s="13"/>
      <c r="D3" s="14"/>
      <c r="E3" s="15"/>
      <c r="F3" s="225">
        <v>2011</v>
      </c>
      <c r="G3" s="234"/>
      <c r="H3" s="234"/>
      <c r="I3" s="235"/>
      <c r="J3" s="103"/>
      <c r="K3" s="120"/>
      <c r="L3" s="16"/>
    </row>
    <row r="4" spans="1:12" ht="60" customHeight="1">
      <c r="A4" s="17" t="s">
        <v>1</v>
      </c>
      <c r="B4" s="18" t="s">
        <v>2</v>
      </c>
      <c r="C4" s="19" t="s">
        <v>3</v>
      </c>
      <c r="D4" s="18" t="s">
        <v>4</v>
      </c>
      <c r="E4" s="20" t="s">
        <v>5</v>
      </c>
      <c r="F4" s="20" t="s">
        <v>6</v>
      </c>
      <c r="G4" s="20" t="s">
        <v>7</v>
      </c>
      <c r="H4" s="20" t="s">
        <v>8</v>
      </c>
      <c r="I4" s="20" t="s">
        <v>9</v>
      </c>
      <c r="J4" s="104" t="s">
        <v>198</v>
      </c>
      <c r="K4" s="121" t="s">
        <v>196</v>
      </c>
      <c r="L4" s="12" t="s">
        <v>10</v>
      </c>
    </row>
    <row r="5" spans="1:12" s="7" customFormat="1" ht="18.75" customHeight="1">
      <c r="A5" s="229" t="s">
        <v>11</v>
      </c>
      <c r="B5" s="230"/>
      <c r="C5" s="230"/>
      <c r="D5" s="230"/>
      <c r="E5" s="230"/>
      <c r="F5" s="230"/>
      <c r="G5" s="230"/>
      <c r="H5" s="230"/>
      <c r="I5" s="230"/>
      <c r="J5" s="230"/>
      <c r="K5" s="230"/>
      <c r="L5" s="231"/>
    </row>
    <row r="6" spans="1:12" s="7" customFormat="1" ht="18.75" customHeight="1">
      <c r="A6" s="21"/>
      <c r="B6" s="22"/>
      <c r="C6" s="22"/>
      <c r="D6" s="22"/>
      <c r="E6" s="22"/>
      <c r="F6" s="22"/>
      <c r="G6" s="22"/>
      <c r="H6" s="22"/>
      <c r="I6" s="22"/>
      <c r="J6" s="22"/>
      <c r="K6" s="122">
        <f>K7+K13</f>
        <v>21000</v>
      </c>
      <c r="L6" s="23"/>
    </row>
    <row r="7" spans="1:12" ht="16.5" customHeight="1">
      <c r="A7" s="216" t="s">
        <v>12</v>
      </c>
      <c r="B7" s="217"/>
      <c r="C7" s="217"/>
      <c r="D7" s="217"/>
      <c r="E7" s="217"/>
      <c r="F7" s="217"/>
      <c r="G7" s="217"/>
      <c r="H7" s="217"/>
      <c r="I7" s="217"/>
      <c r="J7" s="44"/>
      <c r="K7" s="123">
        <f>K8+K9+K10+K11+K12</f>
        <v>21000</v>
      </c>
      <c r="L7" s="24" t="s">
        <v>13</v>
      </c>
    </row>
    <row r="8" spans="1:12" ht="54.75" customHeight="1">
      <c r="A8" s="45" t="s">
        <v>132</v>
      </c>
      <c r="B8" s="45" t="s">
        <v>133</v>
      </c>
      <c r="C8" s="45">
        <v>1</v>
      </c>
      <c r="D8" s="45"/>
      <c r="E8" s="45">
        <v>71600</v>
      </c>
      <c r="F8" s="115">
        <v>2000</v>
      </c>
      <c r="G8" s="45"/>
      <c r="H8" s="45"/>
      <c r="I8" s="45"/>
      <c r="J8" s="142" t="s">
        <v>213</v>
      </c>
      <c r="K8" s="124">
        <f>SUM(F8:I8)</f>
        <v>2000</v>
      </c>
      <c r="L8" s="24" t="s">
        <v>13</v>
      </c>
    </row>
    <row r="9" spans="1:12" ht="54.75" customHeight="1">
      <c r="A9" s="45" t="s">
        <v>134</v>
      </c>
      <c r="B9" s="45" t="s">
        <v>186</v>
      </c>
      <c r="C9" s="45">
        <v>1</v>
      </c>
      <c r="D9" s="45"/>
      <c r="E9" s="45">
        <v>71600</v>
      </c>
      <c r="F9" s="115">
        <v>2000</v>
      </c>
      <c r="G9" s="45"/>
      <c r="H9" s="45"/>
      <c r="I9" s="45"/>
      <c r="J9" s="142" t="s">
        <v>214</v>
      </c>
      <c r="K9" s="124">
        <f>SUM(F9:I9)</f>
        <v>2000</v>
      </c>
      <c r="L9" s="24" t="s">
        <v>13</v>
      </c>
    </row>
    <row r="10" spans="1:12" ht="42" customHeight="1">
      <c r="A10" s="45" t="s">
        <v>136</v>
      </c>
      <c r="B10" s="45" t="s">
        <v>137</v>
      </c>
      <c r="C10" s="45" t="s">
        <v>138</v>
      </c>
      <c r="D10" s="45"/>
      <c r="E10" s="45">
        <v>74200</v>
      </c>
      <c r="F10" s="115">
        <v>1000</v>
      </c>
      <c r="G10" s="45"/>
      <c r="H10" s="45"/>
      <c r="I10" s="45"/>
      <c r="J10" s="142" t="s">
        <v>215</v>
      </c>
      <c r="K10" s="124">
        <f>SUM(F10:I10)</f>
        <v>1000</v>
      </c>
      <c r="L10" s="24" t="s">
        <v>17</v>
      </c>
    </row>
    <row r="11" spans="1:12" ht="54.75" customHeight="1">
      <c r="A11" s="45" t="s">
        <v>135</v>
      </c>
      <c r="B11" s="45" t="s">
        <v>187</v>
      </c>
      <c r="C11" s="45" t="s">
        <v>139</v>
      </c>
      <c r="D11" s="45"/>
      <c r="E11" s="45">
        <v>74200</v>
      </c>
      <c r="F11" s="143"/>
      <c r="G11" s="143"/>
      <c r="H11" s="115">
        <v>11000</v>
      </c>
      <c r="I11" s="45"/>
      <c r="J11" s="142" t="s">
        <v>216</v>
      </c>
      <c r="K11" s="124">
        <f>SUM(H11:I11)</f>
        <v>11000</v>
      </c>
      <c r="L11" s="24" t="s">
        <v>17</v>
      </c>
    </row>
    <row r="12" spans="1:12" ht="171.75" customHeight="1">
      <c r="A12" s="32" t="s">
        <v>188</v>
      </c>
      <c r="B12" s="26" t="s">
        <v>130</v>
      </c>
      <c r="C12" s="27" t="s">
        <v>131</v>
      </c>
      <c r="D12" s="26" t="s">
        <v>14</v>
      </c>
      <c r="E12" s="28">
        <v>72200</v>
      </c>
      <c r="F12" s="115">
        <v>5000</v>
      </c>
      <c r="G12" s="30"/>
      <c r="H12" s="30"/>
      <c r="I12" s="31"/>
      <c r="J12" s="160" t="s">
        <v>217</v>
      </c>
      <c r="K12" s="124">
        <f>SUM(F12:I12)</f>
        <v>5000</v>
      </c>
      <c r="L12" s="24" t="s">
        <v>13</v>
      </c>
    </row>
    <row r="13" spans="1:12" ht="16.5" customHeight="1">
      <c r="A13" s="238" t="s">
        <v>92</v>
      </c>
      <c r="B13" s="239"/>
      <c r="C13" s="239"/>
      <c r="D13" s="239"/>
      <c r="E13" s="239"/>
      <c r="F13" s="239"/>
      <c r="G13" s="239"/>
      <c r="H13" s="239"/>
      <c r="I13" s="239"/>
      <c r="J13" s="28"/>
      <c r="K13" s="123">
        <f>+K14</f>
        <v>0</v>
      </c>
      <c r="L13" s="24"/>
    </row>
    <row r="14" spans="1:12" ht="68.25" customHeight="1">
      <c r="A14" s="32" t="s">
        <v>140</v>
      </c>
      <c r="B14" s="31" t="s">
        <v>141</v>
      </c>
      <c r="C14" s="31" t="s">
        <v>142</v>
      </c>
      <c r="D14" s="26" t="s">
        <v>14</v>
      </c>
      <c r="E14" s="31"/>
      <c r="F14" s="34">
        <v>0</v>
      </c>
      <c r="G14" s="30"/>
      <c r="H14" s="30"/>
      <c r="I14" s="30"/>
      <c r="J14" s="144" t="s">
        <v>218</v>
      </c>
      <c r="K14" s="124">
        <f>SUM(F14:I14)</f>
        <v>0</v>
      </c>
      <c r="L14" s="24" t="s">
        <v>13</v>
      </c>
    </row>
    <row r="15" spans="1:12" s="7" customFormat="1" ht="15" customHeight="1">
      <c r="A15" s="204" t="s">
        <v>89</v>
      </c>
      <c r="B15" s="205"/>
      <c r="C15" s="205"/>
      <c r="D15" s="205"/>
      <c r="E15" s="205"/>
      <c r="F15" s="205"/>
      <c r="G15" s="205"/>
      <c r="H15" s="205"/>
      <c r="I15" s="205"/>
      <c r="J15" s="205"/>
      <c r="K15" s="205"/>
      <c r="L15" s="206"/>
    </row>
    <row r="16" spans="1:12" s="7" customFormat="1" ht="15" customHeight="1">
      <c r="A16" s="35"/>
      <c r="B16" s="36"/>
      <c r="C16" s="36"/>
      <c r="D16" s="36"/>
      <c r="E16" s="36"/>
      <c r="F16" s="36"/>
      <c r="G16" s="36"/>
      <c r="H16" s="36"/>
      <c r="I16" s="36"/>
      <c r="J16" s="36"/>
      <c r="K16" s="84" t="e">
        <f>+K17+K20+K26+K31+K37+K40+K42+K46</f>
        <v>#REF!</v>
      </c>
      <c r="L16" s="37"/>
    </row>
    <row r="17" spans="1:12" ht="16.5" customHeight="1">
      <c r="A17" s="207" t="s">
        <v>15</v>
      </c>
      <c r="B17" s="208"/>
      <c r="C17" s="208"/>
      <c r="D17" s="208"/>
      <c r="E17" s="208"/>
      <c r="F17" s="208"/>
      <c r="G17" s="208"/>
      <c r="H17" s="208"/>
      <c r="I17" s="208"/>
      <c r="J17" s="39"/>
      <c r="K17" s="123">
        <f>+K18+K19</f>
        <v>232000</v>
      </c>
      <c r="L17" s="24" t="s">
        <v>13</v>
      </c>
    </row>
    <row r="18" spans="1:12" ht="107.25" customHeight="1">
      <c r="A18" s="25" t="s">
        <v>79</v>
      </c>
      <c r="B18" s="31" t="s">
        <v>68</v>
      </c>
      <c r="C18" s="40" t="s">
        <v>16</v>
      </c>
      <c r="D18" s="26" t="s">
        <v>14</v>
      </c>
      <c r="E18" s="41">
        <v>77300</v>
      </c>
      <c r="F18" s="115">
        <v>25000</v>
      </c>
      <c r="G18" s="115">
        <v>25000</v>
      </c>
      <c r="H18" s="115">
        <v>25000</v>
      </c>
      <c r="I18" s="115">
        <v>25000</v>
      </c>
      <c r="J18" s="161" t="s">
        <v>219</v>
      </c>
      <c r="K18" s="124">
        <f>SUM(F18:I18)</f>
        <v>100000</v>
      </c>
      <c r="L18" s="24" t="s">
        <v>13</v>
      </c>
    </row>
    <row r="19" spans="1:12" ht="193.5" customHeight="1">
      <c r="A19" s="25" t="s">
        <v>86</v>
      </c>
      <c r="B19" s="31" t="s">
        <v>87</v>
      </c>
      <c r="C19" s="40" t="s">
        <v>16</v>
      </c>
      <c r="D19" s="26" t="s">
        <v>14</v>
      </c>
      <c r="E19" s="41">
        <v>71300</v>
      </c>
      <c r="F19" s="115">
        <v>33000</v>
      </c>
      <c r="G19" s="115">
        <v>33000</v>
      </c>
      <c r="H19" s="115">
        <v>33000</v>
      </c>
      <c r="I19" s="115">
        <v>33000</v>
      </c>
      <c r="J19" s="161" t="s">
        <v>220</v>
      </c>
      <c r="K19" s="124">
        <f>SUM(F19:I19)</f>
        <v>132000</v>
      </c>
      <c r="L19" s="24" t="s">
        <v>13</v>
      </c>
    </row>
    <row r="20" spans="1:12" ht="15.75" customHeight="1">
      <c r="A20" s="207" t="s">
        <v>83</v>
      </c>
      <c r="B20" s="208"/>
      <c r="C20" s="208"/>
      <c r="D20" s="208"/>
      <c r="E20" s="208"/>
      <c r="F20" s="208"/>
      <c r="G20" s="208"/>
      <c r="H20" s="208"/>
      <c r="I20" s="208"/>
      <c r="J20" s="39"/>
      <c r="K20" s="123" t="e">
        <f>K22+K24+K25+#REF!</f>
        <v>#REF!</v>
      </c>
      <c r="L20" s="24" t="s">
        <v>17</v>
      </c>
    </row>
    <row r="21" spans="1:12" ht="15.75" customHeight="1">
      <c r="A21" s="207" t="s">
        <v>85</v>
      </c>
      <c r="B21" s="215"/>
      <c r="C21" s="215"/>
      <c r="D21" s="215"/>
      <c r="E21" s="215"/>
      <c r="F21" s="215"/>
      <c r="G21" s="215"/>
      <c r="H21" s="215"/>
      <c r="I21" s="215"/>
      <c r="J21" s="45"/>
      <c r="K21" s="125"/>
      <c r="L21" s="24"/>
    </row>
    <row r="22" spans="1:12" ht="182.25" customHeight="1">
      <c r="A22" s="45" t="s">
        <v>143</v>
      </c>
      <c r="B22" s="31" t="s">
        <v>97</v>
      </c>
      <c r="C22" s="26" t="s">
        <v>84</v>
      </c>
      <c r="D22" s="26" t="s">
        <v>18</v>
      </c>
      <c r="E22" s="28">
        <v>71300</v>
      </c>
      <c r="F22" s="116">
        <v>40000</v>
      </c>
      <c r="G22" s="47"/>
      <c r="H22" s="28"/>
      <c r="I22" s="28"/>
      <c r="J22" s="142" t="s">
        <v>221</v>
      </c>
      <c r="K22" s="124">
        <f>SUM(F22:I22)</f>
        <v>40000</v>
      </c>
      <c r="L22" s="24" t="s">
        <v>17</v>
      </c>
    </row>
    <row r="23" spans="1:12" ht="185.25" customHeight="1">
      <c r="A23" s="45" t="s">
        <v>193</v>
      </c>
      <c r="B23" s="31" t="s">
        <v>144</v>
      </c>
      <c r="C23" s="26" t="s">
        <v>145</v>
      </c>
      <c r="D23" s="26"/>
      <c r="E23" s="28" t="s">
        <v>194</v>
      </c>
      <c r="F23" s="116">
        <v>20000</v>
      </c>
      <c r="G23" s="47"/>
      <c r="H23" s="28"/>
      <c r="I23" s="28"/>
      <c r="J23" s="162" t="s">
        <v>222</v>
      </c>
      <c r="K23" s="124"/>
      <c r="L23" s="24" t="s">
        <v>17</v>
      </c>
    </row>
    <row r="24" spans="1:12" ht="183.75" customHeight="1">
      <c r="A24" s="46" t="s">
        <v>189</v>
      </c>
      <c r="B24" s="31" t="s">
        <v>190</v>
      </c>
      <c r="C24" s="45" t="s">
        <v>146</v>
      </c>
      <c r="D24" s="26" t="s">
        <v>18</v>
      </c>
      <c r="E24" s="28">
        <v>71300</v>
      </c>
      <c r="F24" s="146"/>
      <c r="G24" s="116">
        <v>40000</v>
      </c>
      <c r="H24" s="28"/>
      <c r="I24" s="28"/>
      <c r="J24" s="142" t="s">
        <v>223</v>
      </c>
      <c r="K24" s="124">
        <f>SUM(G24:I24)</f>
        <v>40000</v>
      </c>
      <c r="L24" s="24" t="s">
        <v>17</v>
      </c>
    </row>
    <row r="25" spans="1:12" ht="54" customHeight="1">
      <c r="A25" s="25" t="s">
        <v>82</v>
      </c>
      <c r="B25" s="26" t="s">
        <v>147</v>
      </c>
      <c r="C25" s="45" t="s">
        <v>148</v>
      </c>
      <c r="D25" s="26" t="s">
        <v>18</v>
      </c>
      <c r="E25" s="28">
        <v>71300</v>
      </c>
      <c r="F25" s="47"/>
      <c r="G25" s="143"/>
      <c r="H25" s="116">
        <v>15000</v>
      </c>
      <c r="I25" s="116">
        <v>15000</v>
      </c>
      <c r="J25" s="144" t="s">
        <v>224</v>
      </c>
      <c r="K25" s="124">
        <f>SUM(F25:I25)</f>
        <v>30000</v>
      </c>
      <c r="L25" s="24" t="s">
        <v>17</v>
      </c>
    </row>
    <row r="26" spans="1:12" ht="13.5" customHeight="1">
      <c r="A26" s="207" t="s">
        <v>19</v>
      </c>
      <c r="B26" s="208"/>
      <c r="C26" s="208"/>
      <c r="D26" s="208"/>
      <c r="E26" s="208"/>
      <c r="F26" s="208"/>
      <c r="G26" s="208"/>
      <c r="H26" s="208"/>
      <c r="I26" s="208"/>
      <c r="J26" s="39"/>
      <c r="K26" s="123">
        <f>K27+K28+K29+K30</f>
        <v>27000</v>
      </c>
      <c r="L26" s="24"/>
    </row>
    <row r="27" spans="1:12" ht="27">
      <c r="A27" s="25" t="s">
        <v>149</v>
      </c>
      <c r="B27" s="26" t="s">
        <v>96</v>
      </c>
      <c r="C27" s="27" t="s">
        <v>150</v>
      </c>
      <c r="D27" s="26" t="s">
        <v>20</v>
      </c>
      <c r="E27" s="28">
        <v>71200</v>
      </c>
      <c r="F27" s="117">
        <v>5000</v>
      </c>
      <c r="G27" s="33"/>
      <c r="H27" s="31"/>
      <c r="I27" s="31"/>
      <c r="J27" s="144" t="s">
        <v>226</v>
      </c>
      <c r="K27" s="124">
        <f>SUM(F27:I27)</f>
        <v>5000</v>
      </c>
      <c r="L27" s="24" t="s">
        <v>13</v>
      </c>
    </row>
    <row r="28" spans="1:12" ht="119.25" customHeight="1">
      <c r="A28" s="25" t="s">
        <v>184</v>
      </c>
      <c r="B28" s="26" t="s">
        <v>185</v>
      </c>
      <c r="C28" s="27" t="s">
        <v>151</v>
      </c>
      <c r="D28" s="26" t="s">
        <v>20</v>
      </c>
      <c r="E28" s="28">
        <v>71300</v>
      </c>
      <c r="F28" s="117">
        <v>12000</v>
      </c>
      <c r="G28" s="33"/>
      <c r="H28" s="31"/>
      <c r="I28" s="31"/>
      <c r="J28" s="142" t="s">
        <v>225</v>
      </c>
      <c r="K28" s="124">
        <f>SUM(F28:I28)</f>
        <v>12000</v>
      </c>
      <c r="L28" s="24" t="s">
        <v>13</v>
      </c>
    </row>
    <row r="29" spans="1:12" ht="171" customHeight="1">
      <c r="A29" s="105" t="s">
        <v>182</v>
      </c>
      <c r="B29" s="26" t="s">
        <v>113</v>
      </c>
      <c r="C29" s="27" t="s">
        <v>183</v>
      </c>
      <c r="D29" s="26" t="s">
        <v>20</v>
      </c>
      <c r="E29" s="28">
        <v>75700</v>
      </c>
      <c r="F29" s="33"/>
      <c r="G29" s="117">
        <v>5000</v>
      </c>
      <c r="H29" s="33"/>
      <c r="I29" s="31"/>
      <c r="J29" s="163" t="s">
        <v>227</v>
      </c>
      <c r="K29" s="124">
        <f>SUM(F29:I29)</f>
        <v>5000</v>
      </c>
      <c r="L29" s="24" t="s">
        <v>13</v>
      </c>
    </row>
    <row r="30" spans="1:12" ht="46.5" customHeight="1">
      <c r="A30" s="111" t="s">
        <v>152</v>
      </c>
      <c r="B30" s="31" t="s">
        <v>180</v>
      </c>
      <c r="C30" s="114" t="s">
        <v>146</v>
      </c>
      <c r="D30" s="114"/>
      <c r="E30" s="114">
        <v>71600</v>
      </c>
      <c r="F30" s="114"/>
      <c r="G30" s="118">
        <v>5000</v>
      </c>
      <c r="H30" s="114"/>
      <c r="I30" s="114"/>
      <c r="J30" s="147" t="s">
        <v>228</v>
      </c>
      <c r="K30" s="124">
        <f>SUM(F30:I30)</f>
        <v>5000</v>
      </c>
      <c r="L30" s="24" t="s">
        <v>13</v>
      </c>
    </row>
    <row r="31" spans="1:12" ht="24.75" customHeight="1">
      <c r="A31" s="207" t="s">
        <v>93</v>
      </c>
      <c r="B31" s="208"/>
      <c r="C31" s="208"/>
      <c r="D31" s="208"/>
      <c r="E31" s="208"/>
      <c r="F31" s="208"/>
      <c r="G31" s="208"/>
      <c r="H31" s="208"/>
      <c r="I31" s="208"/>
      <c r="J31" s="39"/>
      <c r="K31" s="126">
        <f>+K33+K34+K35+K36</f>
        <v>330000</v>
      </c>
      <c r="L31" s="24"/>
    </row>
    <row r="32" spans="1:12" ht="24.75" customHeight="1">
      <c r="A32" s="232" t="s">
        <v>94</v>
      </c>
      <c r="B32" s="233"/>
      <c r="C32" s="233"/>
      <c r="D32" s="233"/>
      <c r="E32" s="233"/>
      <c r="F32" s="233"/>
      <c r="G32" s="233"/>
      <c r="H32" s="233"/>
      <c r="I32" s="233"/>
      <c r="J32" s="59"/>
      <c r="K32" s="125"/>
      <c r="L32" s="24"/>
    </row>
    <row r="33" spans="1:12" ht="45" customHeight="1">
      <c r="A33" s="25" t="s">
        <v>95</v>
      </c>
      <c r="B33" s="27" t="s">
        <v>177</v>
      </c>
      <c r="C33" s="148" t="s">
        <v>178</v>
      </c>
      <c r="D33" s="26" t="s">
        <v>18</v>
      </c>
      <c r="E33" s="28"/>
      <c r="F33" s="29">
        <v>0</v>
      </c>
      <c r="G33" s="33"/>
      <c r="H33" s="33"/>
      <c r="I33" s="33"/>
      <c r="J33" s="149" t="s">
        <v>229</v>
      </c>
      <c r="K33" s="124">
        <f>SUM(F33:I33)</f>
        <v>0</v>
      </c>
      <c r="L33" s="24" t="s">
        <v>13</v>
      </c>
    </row>
    <row r="34" spans="1:12" ht="66" customHeight="1">
      <c r="A34" s="25" t="s">
        <v>153</v>
      </c>
      <c r="B34" s="26" t="s">
        <v>114</v>
      </c>
      <c r="C34" s="27" t="s">
        <v>179</v>
      </c>
      <c r="D34" s="26" t="s">
        <v>18</v>
      </c>
      <c r="E34" s="28">
        <v>74200</v>
      </c>
      <c r="F34" s="117">
        <v>5000</v>
      </c>
      <c r="G34" s="33"/>
      <c r="H34" s="33"/>
      <c r="I34" s="33"/>
      <c r="J34" s="149" t="s">
        <v>206</v>
      </c>
      <c r="K34" s="124">
        <f>SUM(F34:I34)</f>
        <v>5000</v>
      </c>
      <c r="L34" s="24" t="s">
        <v>13</v>
      </c>
    </row>
    <row r="35" spans="1:12" ht="226.5" customHeight="1">
      <c r="A35" s="236" t="s">
        <v>154</v>
      </c>
      <c r="B35" s="26" t="s">
        <v>181</v>
      </c>
      <c r="C35" s="27"/>
      <c r="D35" s="26"/>
      <c r="E35" s="28">
        <v>72600</v>
      </c>
      <c r="F35" s="117">
        <v>35000</v>
      </c>
      <c r="G35" s="117">
        <v>70000</v>
      </c>
      <c r="H35" s="117">
        <v>20000</v>
      </c>
      <c r="I35" s="113"/>
      <c r="J35" s="159" t="s">
        <v>230</v>
      </c>
      <c r="K35" s="124">
        <f>SUM(F35:I35)</f>
        <v>125000</v>
      </c>
      <c r="L35" s="24" t="s">
        <v>13</v>
      </c>
    </row>
    <row r="36" spans="1:12" ht="34.5" customHeight="1">
      <c r="A36" s="237"/>
      <c r="B36" s="26" t="s">
        <v>195</v>
      </c>
      <c r="C36" s="27" t="s">
        <v>155</v>
      </c>
      <c r="D36" s="26" t="s">
        <v>18</v>
      </c>
      <c r="E36" s="28">
        <v>75700</v>
      </c>
      <c r="F36" s="26"/>
      <c r="G36" s="135"/>
      <c r="H36" s="137">
        <v>100000</v>
      </c>
      <c r="I36" s="137">
        <v>100000</v>
      </c>
      <c r="J36" s="141" t="s">
        <v>203</v>
      </c>
      <c r="K36" s="124">
        <f>SUM(F36:I36)</f>
        <v>200000</v>
      </c>
      <c r="L36" s="24" t="s">
        <v>100</v>
      </c>
    </row>
    <row r="37" spans="1:12" ht="24.75" customHeight="1">
      <c r="A37" s="216" t="s">
        <v>98</v>
      </c>
      <c r="B37" s="217"/>
      <c r="C37" s="217"/>
      <c r="D37" s="217"/>
      <c r="E37" s="217"/>
      <c r="F37" s="217"/>
      <c r="G37" s="217"/>
      <c r="H37" s="217"/>
      <c r="I37" s="217"/>
      <c r="J37" s="44"/>
      <c r="K37" s="126">
        <f>+K38+K39</f>
        <v>55000</v>
      </c>
      <c r="L37" s="24"/>
    </row>
    <row r="38" spans="1:12" ht="83.25" customHeight="1">
      <c r="A38" s="49" t="s">
        <v>99</v>
      </c>
      <c r="B38" s="26" t="s">
        <v>115</v>
      </c>
      <c r="C38" s="27" t="s">
        <v>22</v>
      </c>
      <c r="D38" s="26" t="s">
        <v>18</v>
      </c>
      <c r="E38" s="28">
        <v>71300</v>
      </c>
      <c r="F38" s="143"/>
      <c r="G38" s="136"/>
      <c r="H38" s="138">
        <v>20000</v>
      </c>
      <c r="I38" s="31"/>
      <c r="J38" s="144" t="s">
        <v>203</v>
      </c>
      <c r="K38" s="124">
        <f>SUM(F38:I38)</f>
        <v>20000</v>
      </c>
      <c r="L38" s="24" t="s">
        <v>100</v>
      </c>
    </row>
    <row r="39" spans="1:12" ht="60" customHeight="1">
      <c r="A39" s="49" t="s">
        <v>156</v>
      </c>
      <c r="B39" s="26" t="s">
        <v>23</v>
      </c>
      <c r="C39" s="27" t="s">
        <v>21</v>
      </c>
      <c r="D39" s="26" t="s">
        <v>18</v>
      </c>
      <c r="E39" s="28">
        <v>75700</v>
      </c>
      <c r="F39" s="33"/>
      <c r="G39" s="143"/>
      <c r="H39" s="136"/>
      <c r="I39" s="137">
        <v>35000</v>
      </c>
      <c r="J39" s="141" t="s">
        <v>203</v>
      </c>
      <c r="K39" s="124">
        <f>SUM(F39:I39)</f>
        <v>35000</v>
      </c>
      <c r="L39" s="24" t="s">
        <v>100</v>
      </c>
    </row>
    <row r="40" spans="1:12" ht="21" customHeight="1">
      <c r="A40" s="209" t="s">
        <v>88</v>
      </c>
      <c r="B40" s="210"/>
      <c r="C40" s="210"/>
      <c r="D40" s="210"/>
      <c r="E40" s="210"/>
      <c r="F40" s="210"/>
      <c r="G40" s="210"/>
      <c r="H40" s="210"/>
      <c r="I40" s="210"/>
      <c r="J40" s="104"/>
      <c r="K40" s="126">
        <f>+K41</f>
        <v>70000</v>
      </c>
      <c r="L40" s="24"/>
    </row>
    <row r="41" spans="1:12" ht="49.5" customHeight="1">
      <c r="A41" s="49" t="s">
        <v>24</v>
      </c>
      <c r="B41" s="26" t="s">
        <v>25</v>
      </c>
      <c r="C41" s="27" t="s">
        <v>26</v>
      </c>
      <c r="D41" s="26" t="s">
        <v>18</v>
      </c>
      <c r="E41" s="28">
        <v>71300</v>
      </c>
      <c r="F41" s="33"/>
      <c r="G41" s="143"/>
      <c r="H41" s="136"/>
      <c r="I41" s="137">
        <v>70000</v>
      </c>
      <c r="J41" s="141" t="s">
        <v>207</v>
      </c>
      <c r="K41" s="124">
        <f>SUM(F41:I41)</f>
        <v>70000</v>
      </c>
      <c r="L41" s="24" t="s">
        <v>100</v>
      </c>
    </row>
    <row r="42" spans="1:12" ht="15.75" customHeight="1">
      <c r="A42" s="209" t="s">
        <v>27</v>
      </c>
      <c r="B42" s="210"/>
      <c r="C42" s="210"/>
      <c r="D42" s="210"/>
      <c r="E42" s="210"/>
      <c r="F42" s="210"/>
      <c r="G42" s="210"/>
      <c r="H42" s="210"/>
      <c r="I42" s="210"/>
      <c r="J42" s="104"/>
      <c r="K42" s="126">
        <f>K43+K44+K45</f>
        <v>115000</v>
      </c>
      <c r="L42" s="24"/>
    </row>
    <row r="43" spans="1:12" ht="58.5" customHeight="1">
      <c r="A43" s="25" t="s">
        <v>28</v>
      </c>
      <c r="B43" s="31" t="s">
        <v>29</v>
      </c>
      <c r="C43" s="27"/>
      <c r="D43" s="26" t="s">
        <v>18</v>
      </c>
      <c r="E43" s="28">
        <v>71300</v>
      </c>
      <c r="F43" s="33"/>
      <c r="G43" s="136"/>
      <c r="H43" s="138">
        <v>20000</v>
      </c>
      <c r="I43" s="31"/>
      <c r="J43" s="144" t="s">
        <v>207</v>
      </c>
      <c r="K43" s="124">
        <f>SUM(F43:I43)</f>
        <v>20000</v>
      </c>
      <c r="L43" s="24" t="s">
        <v>100</v>
      </c>
    </row>
    <row r="44" spans="1:12" s="166" customFormat="1" ht="325.5" customHeight="1">
      <c r="A44" s="167" t="s">
        <v>175</v>
      </c>
      <c r="B44" s="168" t="s">
        <v>176</v>
      </c>
      <c r="C44" s="169" t="s">
        <v>146</v>
      </c>
      <c r="D44" s="170" t="s">
        <v>18</v>
      </c>
      <c r="E44" s="171">
        <v>71300</v>
      </c>
      <c r="F44" s="172">
        <v>25000</v>
      </c>
      <c r="G44" s="172">
        <v>20000</v>
      </c>
      <c r="H44" s="172">
        <v>20000</v>
      </c>
      <c r="I44" s="173"/>
      <c r="J44" s="164" t="s">
        <v>231</v>
      </c>
      <c r="K44" s="174">
        <f>SUM(F44:I44)</f>
        <v>65000</v>
      </c>
      <c r="L44" s="175" t="s">
        <v>17</v>
      </c>
    </row>
    <row r="45" spans="1:12" s="179" customFormat="1" ht="388.5" customHeight="1">
      <c r="A45" s="31" t="s">
        <v>78</v>
      </c>
      <c r="B45" s="31" t="s">
        <v>77</v>
      </c>
      <c r="C45" s="27"/>
      <c r="D45" s="26"/>
      <c r="E45" s="28">
        <v>71300</v>
      </c>
      <c r="F45" s="119">
        <v>30000</v>
      </c>
      <c r="G45" s="113">
        <v>0</v>
      </c>
      <c r="H45" s="144"/>
      <c r="I45" s="113">
        <v>0</v>
      </c>
      <c r="J45" s="150" t="s">
        <v>232</v>
      </c>
      <c r="K45" s="165">
        <f>SUM(F45:I45)</f>
        <v>30000</v>
      </c>
      <c r="L45" s="55" t="s">
        <v>17</v>
      </c>
    </row>
    <row r="46" spans="1:12" ht="33" customHeight="1">
      <c r="A46" s="218" t="s">
        <v>111</v>
      </c>
      <c r="B46" s="219"/>
      <c r="C46" s="219"/>
      <c r="D46" s="219"/>
      <c r="E46" s="219"/>
      <c r="F46" s="219"/>
      <c r="G46" s="219"/>
      <c r="H46" s="219"/>
      <c r="I46" s="219"/>
      <c r="J46" s="176"/>
      <c r="K46" s="177">
        <f>+K47+K48+K49+K50+K51</f>
        <v>70000</v>
      </c>
      <c r="L46" s="178"/>
    </row>
    <row r="47" spans="1:12" ht="66" customHeight="1">
      <c r="A47" s="49" t="s">
        <v>71</v>
      </c>
      <c r="B47" s="31" t="s">
        <v>30</v>
      </c>
      <c r="C47" s="27" t="s">
        <v>22</v>
      </c>
      <c r="D47" s="26" t="s">
        <v>18</v>
      </c>
      <c r="E47" s="55">
        <v>71300</v>
      </c>
      <c r="F47" s="33"/>
      <c r="G47" s="136"/>
      <c r="H47" s="48">
        <v>30000</v>
      </c>
      <c r="I47" s="26"/>
      <c r="J47" s="149" t="s">
        <v>207</v>
      </c>
      <c r="K47" s="124">
        <f>SUM(F47:I47)</f>
        <v>30000</v>
      </c>
      <c r="L47" s="24" t="s">
        <v>100</v>
      </c>
    </row>
    <row r="48" spans="1:12" ht="34.5" customHeight="1">
      <c r="A48" s="53"/>
      <c r="B48" s="31" t="s">
        <v>70</v>
      </c>
      <c r="C48" s="27" t="s">
        <v>31</v>
      </c>
      <c r="D48" s="26" t="s">
        <v>18</v>
      </c>
      <c r="E48" s="55">
        <v>71300</v>
      </c>
      <c r="F48" s="33"/>
      <c r="G48" s="136"/>
      <c r="H48" s="48">
        <v>5000</v>
      </c>
      <c r="I48" s="26"/>
      <c r="J48" s="149" t="s">
        <v>203</v>
      </c>
      <c r="K48" s="124">
        <f>SUM(F48:I48)</f>
        <v>5000</v>
      </c>
      <c r="L48" s="24" t="s">
        <v>100</v>
      </c>
    </row>
    <row r="49" spans="1:12" ht="24.75" customHeight="1">
      <c r="A49" s="53"/>
      <c r="B49" s="31" t="s">
        <v>69</v>
      </c>
      <c r="C49" s="56">
        <v>10000</v>
      </c>
      <c r="D49" s="26" t="s">
        <v>18</v>
      </c>
      <c r="E49" s="55">
        <v>74200</v>
      </c>
      <c r="F49" s="33"/>
      <c r="G49" s="136"/>
      <c r="H49" s="48">
        <v>5000</v>
      </c>
      <c r="I49" s="26"/>
      <c r="J49" s="149" t="s">
        <v>203</v>
      </c>
      <c r="K49" s="124">
        <f>SUM(F49:I49)</f>
        <v>5000</v>
      </c>
      <c r="L49" s="24" t="s">
        <v>100</v>
      </c>
    </row>
    <row r="50" spans="1:12" ht="108">
      <c r="A50" s="49" t="s">
        <v>32</v>
      </c>
      <c r="B50" s="31" t="s">
        <v>33</v>
      </c>
      <c r="C50" s="27" t="s">
        <v>116</v>
      </c>
      <c r="D50" s="26" t="s">
        <v>18</v>
      </c>
      <c r="E50" s="55">
        <v>71300</v>
      </c>
      <c r="F50" s="26"/>
      <c r="G50" s="33"/>
      <c r="H50" s="48">
        <v>15000</v>
      </c>
      <c r="I50" s="33"/>
      <c r="J50" s="141" t="s">
        <v>203</v>
      </c>
      <c r="K50" s="124">
        <f>SUM(F50:I50)</f>
        <v>15000</v>
      </c>
      <c r="L50" s="24" t="s">
        <v>100</v>
      </c>
    </row>
    <row r="51" spans="1:12" ht="33.75" customHeight="1">
      <c r="A51" s="53"/>
      <c r="B51" s="31" t="s">
        <v>34</v>
      </c>
      <c r="C51" s="45" t="s">
        <v>117</v>
      </c>
      <c r="D51" s="57"/>
      <c r="E51" s="55">
        <v>71300</v>
      </c>
      <c r="F51" s="26"/>
      <c r="G51" s="33"/>
      <c r="H51" s="48">
        <v>15000</v>
      </c>
      <c r="I51" s="33"/>
      <c r="J51" s="141" t="s">
        <v>203</v>
      </c>
      <c r="K51" s="124">
        <f>SUM(F51:I51)</f>
        <v>15000</v>
      </c>
      <c r="L51" s="24" t="s">
        <v>100</v>
      </c>
    </row>
    <row r="52" spans="1:12" s="8" customFormat="1" ht="12.75" customHeight="1">
      <c r="A52" s="204" t="s">
        <v>108</v>
      </c>
      <c r="B52" s="205"/>
      <c r="C52" s="205"/>
      <c r="D52" s="205"/>
      <c r="E52" s="205"/>
      <c r="F52" s="205"/>
      <c r="G52" s="205"/>
      <c r="H52" s="205"/>
      <c r="I52" s="205"/>
      <c r="J52" s="205"/>
      <c r="K52" s="205"/>
      <c r="L52" s="206"/>
    </row>
    <row r="53" spans="1:12" s="8" customFormat="1" ht="12.75" customHeight="1">
      <c r="A53" s="35"/>
      <c r="B53" s="36"/>
      <c r="C53" s="36"/>
      <c r="D53" s="36"/>
      <c r="E53" s="36"/>
      <c r="F53" s="36"/>
      <c r="G53" s="36"/>
      <c r="H53" s="36"/>
      <c r="I53" s="36"/>
      <c r="J53" s="36"/>
      <c r="K53" s="127"/>
      <c r="L53" s="37"/>
    </row>
    <row r="54" spans="1:12" ht="24.75" customHeight="1">
      <c r="A54" s="209" t="s">
        <v>35</v>
      </c>
      <c r="B54" s="210"/>
      <c r="C54" s="210"/>
      <c r="D54" s="210"/>
      <c r="E54" s="210"/>
      <c r="F54" s="210"/>
      <c r="G54" s="210"/>
      <c r="H54" s="210"/>
      <c r="I54" s="210"/>
      <c r="J54" s="104"/>
      <c r="K54" s="128">
        <f>+K55</f>
        <v>10000</v>
      </c>
      <c r="L54" s="24"/>
    </row>
    <row r="55" spans="1:12" ht="69.75" customHeight="1">
      <c r="A55" s="25" t="s">
        <v>110</v>
      </c>
      <c r="B55" s="31" t="s">
        <v>109</v>
      </c>
      <c r="C55" s="58"/>
      <c r="D55" s="26" t="s">
        <v>20</v>
      </c>
      <c r="E55" s="55">
        <v>71300</v>
      </c>
      <c r="F55" s="42"/>
      <c r="G55" s="117">
        <v>10000</v>
      </c>
      <c r="H55" s="42"/>
      <c r="I55" s="42"/>
      <c r="J55" s="141" t="s">
        <v>204</v>
      </c>
      <c r="K55" s="151">
        <f>SUM(F55:I55)</f>
        <v>10000</v>
      </c>
      <c r="L55" s="24" t="s">
        <v>13</v>
      </c>
    </row>
    <row r="56" spans="1:113" s="9" customFormat="1" ht="12.75" customHeight="1">
      <c r="A56" s="204" t="s">
        <v>36</v>
      </c>
      <c r="B56" s="205"/>
      <c r="C56" s="205"/>
      <c r="D56" s="205"/>
      <c r="E56" s="205"/>
      <c r="F56" s="205"/>
      <c r="G56" s="205"/>
      <c r="H56" s="205"/>
      <c r="I56" s="205"/>
      <c r="J56" s="205"/>
      <c r="K56" s="205"/>
      <c r="L56" s="206"/>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row>
    <row r="57" spans="1:113" ht="13.5" customHeight="1">
      <c r="A57" s="209" t="s">
        <v>37</v>
      </c>
      <c r="B57" s="210"/>
      <c r="C57" s="210"/>
      <c r="D57" s="210"/>
      <c r="E57" s="210"/>
      <c r="F57" s="210"/>
      <c r="G57" s="210"/>
      <c r="H57" s="210"/>
      <c r="I57" s="210"/>
      <c r="J57" s="104"/>
      <c r="K57" s="128">
        <f>+K58+K59+K60+K61+K62</f>
        <v>155000</v>
      </c>
      <c r="L57" s="24"/>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row>
    <row r="58" spans="1:113" s="166" customFormat="1" ht="285" customHeight="1">
      <c r="A58" s="60" t="s">
        <v>172</v>
      </c>
      <c r="B58" s="61" t="s">
        <v>173</v>
      </c>
      <c r="C58" s="45" t="s">
        <v>174</v>
      </c>
      <c r="D58" s="26" t="s">
        <v>20</v>
      </c>
      <c r="E58" s="28">
        <v>71300</v>
      </c>
      <c r="F58" s="180">
        <v>5000</v>
      </c>
      <c r="G58" s="133">
        <v>5000</v>
      </c>
      <c r="H58" s="134">
        <v>5000</v>
      </c>
      <c r="I58" s="134">
        <v>5000</v>
      </c>
      <c r="J58" s="152" t="s">
        <v>233</v>
      </c>
      <c r="K58" s="165">
        <f>SUM(F58:I58)</f>
        <v>20000</v>
      </c>
      <c r="L58" s="67" t="s">
        <v>17</v>
      </c>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row>
    <row r="59" spans="1:113" s="166" customFormat="1" ht="159" customHeight="1">
      <c r="A59" s="60">
        <v>4.2</v>
      </c>
      <c r="B59" s="61" t="s">
        <v>72</v>
      </c>
      <c r="C59" s="45">
        <v>1</v>
      </c>
      <c r="D59" s="26" t="s">
        <v>20</v>
      </c>
      <c r="E59" s="28">
        <v>71300</v>
      </c>
      <c r="F59" s="134">
        <v>5000</v>
      </c>
      <c r="G59" s="180">
        <v>5000</v>
      </c>
      <c r="H59" s="119">
        <v>35000</v>
      </c>
      <c r="I59" s="33"/>
      <c r="J59" s="153" t="s">
        <v>234</v>
      </c>
      <c r="K59" s="165">
        <f>SUM(F59:I59)</f>
        <v>45000</v>
      </c>
      <c r="L59" s="67" t="s">
        <v>17</v>
      </c>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row>
    <row r="60" spans="1:113" ht="52.5" customHeight="1">
      <c r="A60" s="60">
        <v>4.3</v>
      </c>
      <c r="B60" s="61" t="s">
        <v>118</v>
      </c>
      <c r="C60" s="58" t="s">
        <v>171</v>
      </c>
      <c r="D60" s="26"/>
      <c r="E60" s="28"/>
      <c r="F60" s="134">
        <v>2000</v>
      </c>
      <c r="G60" s="133">
        <v>5000</v>
      </c>
      <c r="H60" s="134">
        <v>3000</v>
      </c>
      <c r="I60" s="33"/>
      <c r="J60" s="149" t="s">
        <v>242</v>
      </c>
      <c r="K60" s="124">
        <f>SUM(F60:I60)</f>
        <v>10000</v>
      </c>
      <c r="L60" s="24" t="s">
        <v>17</v>
      </c>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row>
    <row r="61" spans="1:12" s="166" customFormat="1" ht="181.5" customHeight="1">
      <c r="A61" s="25"/>
      <c r="B61" s="31" t="s">
        <v>208</v>
      </c>
      <c r="C61" s="45"/>
      <c r="D61" s="31"/>
      <c r="E61" s="76"/>
      <c r="F61" s="117">
        <v>50000</v>
      </c>
      <c r="G61" s="113"/>
      <c r="H61" s="113"/>
      <c r="I61" s="113"/>
      <c r="J61" s="154" t="s">
        <v>235</v>
      </c>
      <c r="K61" s="165">
        <f>SUM(F61:I61)</f>
        <v>50000</v>
      </c>
      <c r="L61" s="67" t="s">
        <v>13</v>
      </c>
    </row>
    <row r="62" spans="1:113" ht="57.75" customHeight="1">
      <c r="A62" s="60">
        <v>4.3</v>
      </c>
      <c r="B62" s="61" t="s">
        <v>73</v>
      </c>
      <c r="C62" s="58" t="s">
        <v>169</v>
      </c>
      <c r="D62" s="26" t="s">
        <v>20</v>
      </c>
      <c r="E62" s="28">
        <v>71300</v>
      </c>
      <c r="F62" s="33"/>
      <c r="G62" s="33"/>
      <c r="H62" s="48">
        <v>30000</v>
      </c>
      <c r="I62" s="33"/>
      <c r="J62" s="141" t="s">
        <v>209</v>
      </c>
      <c r="K62" s="124">
        <f>SUM(F62:I62)</f>
        <v>30000</v>
      </c>
      <c r="L62" s="24" t="s">
        <v>100</v>
      </c>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row>
    <row r="63" spans="1:113" s="9" customFormat="1" ht="12.75" customHeight="1">
      <c r="A63" s="204" t="s">
        <v>38</v>
      </c>
      <c r="B63" s="205"/>
      <c r="C63" s="205"/>
      <c r="D63" s="205"/>
      <c r="E63" s="205"/>
      <c r="F63" s="205"/>
      <c r="G63" s="205"/>
      <c r="H63" s="205"/>
      <c r="I63" s="205"/>
      <c r="J63" s="205"/>
      <c r="K63" s="205"/>
      <c r="L63" s="206"/>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row>
    <row r="64" spans="1:113" s="9" customFormat="1" ht="12.75" customHeight="1">
      <c r="A64" s="35"/>
      <c r="B64" s="36"/>
      <c r="C64" s="36"/>
      <c r="D64" s="36"/>
      <c r="E64" s="36"/>
      <c r="F64" s="36"/>
      <c r="G64" s="36"/>
      <c r="H64" s="36"/>
      <c r="I64" s="36"/>
      <c r="J64" s="36"/>
      <c r="K64" s="84">
        <f>K65+K68+K69+K70+K71+K72</f>
        <v>229000</v>
      </c>
      <c r="L64" s="37"/>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row>
    <row r="65" spans="1:12" ht="14.25" customHeight="1">
      <c r="A65" s="207" t="s">
        <v>39</v>
      </c>
      <c r="B65" s="208"/>
      <c r="C65" s="208"/>
      <c r="D65" s="208"/>
      <c r="E65" s="208"/>
      <c r="F65" s="208"/>
      <c r="G65" s="208"/>
      <c r="H65" s="208"/>
      <c r="I65" s="208"/>
      <c r="J65" s="39"/>
      <c r="K65" s="128">
        <f>+K66+K67</f>
        <v>45000</v>
      </c>
      <c r="L65" s="24" t="s">
        <v>100</v>
      </c>
    </row>
    <row r="66" spans="1:12" ht="46.5" customHeight="1">
      <c r="A66" s="105" t="s">
        <v>167</v>
      </c>
      <c r="B66" s="31" t="s">
        <v>168</v>
      </c>
      <c r="C66" s="58" t="s">
        <v>169</v>
      </c>
      <c r="D66" s="26" t="s">
        <v>40</v>
      </c>
      <c r="E66" s="28">
        <v>71300</v>
      </c>
      <c r="F66" s="136"/>
      <c r="G66" s="31"/>
      <c r="H66" s="48">
        <v>27000</v>
      </c>
      <c r="I66" s="31"/>
      <c r="J66" s="144" t="s">
        <v>236</v>
      </c>
      <c r="K66" s="124">
        <f>SUM(F66:I66)</f>
        <v>27000</v>
      </c>
      <c r="L66" s="24" t="s">
        <v>100</v>
      </c>
    </row>
    <row r="67" spans="1:12" ht="27">
      <c r="A67" s="110" t="s">
        <v>170</v>
      </c>
      <c r="B67" s="26" t="s">
        <v>157</v>
      </c>
      <c r="C67" s="27" t="s">
        <v>41</v>
      </c>
      <c r="D67" s="26" t="s">
        <v>40</v>
      </c>
      <c r="E67" s="28">
        <v>75700</v>
      </c>
      <c r="F67" s="136"/>
      <c r="G67" s="31"/>
      <c r="H67" s="48">
        <v>18000</v>
      </c>
      <c r="I67" s="31"/>
      <c r="J67" s="31" t="s">
        <v>203</v>
      </c>
      <c r="K67" s="129">
        <f>SUM(F67:I67)</f>
        <v>18000</v>
      </c>
      <c r="L67" s="24" t="s">
        <v>100</v>
      </c>
    </row>
    <row r="68" spans="1:12" ht="99.75" customHeight="1">
      <c r="A68" s="102" t="s">
        <v>42</v>
      </c>
      <c r="B68" s="26" t="s">
        <v>43</v>
      </c>
      <c r="C68" s="27" t="s">
        <v>44</v>
      </c>
      <c r="D68" s="26" t="s">
        <v>40</v>
      </c>
      <c r="E68" s="28">
        <v>75700</v>
      </c>
      <c r="F68" s="136"/>
      <c r="G68" s="136"/>
      <c r="H68" s="48">
        <v>22500</v>
      </c>
      <c r="I68" s="48">
        <v>22500</v>
      </c>
      <c r="J68" s="141" t="s">
        <v>203</v>
      </c>
      <c r="K68" s="128">
        <f>F68+G68+H68+I68</f>
        <v>45000</v>
      </c>
      <c r="L68" s="24" t="s">
        <v>100</v>
      </c>
    </row>
    <row r="69" spans="1:12" ht="67.5">
      <c r="A69" s="102" t="s">
        <v>158</v>
      </c>
      <c r="B69" s="62" t="s">
        <v>159</v>
      </c>
      <c r="C69" s="27" t="s">
        <v>45</v>
      </c>
      <c r="D69" s="26" t="s">
        <v>40</v>
      </c>
      <c r="E69" s="28">
        <v>75700</v>
      </c>
      <c r="F69" s="136"/>
      <c r="G69" s="136"/>
      <c r="H69" s="48">
        <v>7000</v>
      </c>
      <c r="I69" s="48">
        <v>7000</v>
      </c>
      <c r="J69" s="141" t="s">
        <v>203</v>
      </c>
      <c r="K69" s="128">
        <f>F69+G69+H69+I69</f>
        <v>14000</v>
      </c>
      <c r="L69" s="24" t="s">
        <v>100</v>
      </c>
    </row>
    <row r="70" spans="1:12" ht="75" customHeight="1">
      <c r="A70" s="102" t="s">
        <v>161</v>
      </c>
      <c r="B70" s="102" t="s">
        <v>160</v>
      </c>
      <c r="C70" s="26" t="s">
        <v>46</v>
      </c>
      <c r="D70" s="26" t="s">
        <v>40</v>
      </c>
      <c r="E70" s="28">
        <v>71600</v>
      </c>
      <c r="F70" s="31"/>
      <c r="G70" s="136"/>
      <c r="H70" s="48">
        <v>9000</v>
      </c>
      <c r="I70" s="33"/>
      <c r="J70" s="141" t="s">
        <v>203</v>
      </c>
      <c r="K70" s="128">
        <f>F70+G70+H70+I70</f>
        <v>9000</v>
      </c>
      <c r="L70" s="24" t="s">
        <v>100</v>
      </c>
    </row>
    <row r="71" spans="1:12" ht="27">
      <c r="A71" s="52"/>
      <c r="B71" s="26" t="s">
        <v>47</v>
      </c>
      <c r="C71" s="63" t="s">
        <v>48</v>
      </c>
      <c r="D71" s="26" t="s">
        <v>40</v>
      </c>
      <c r="E71" s="28">
        <v>71300</v>
      </c>
      <c r="F71" s="31"/>
      <c r="G71" s="136"/>
      <c r="H71" s="48">
        <v>5000</v>
      </c>
      <c r="I71" s="33"/>
      <c r="J71" s="141" t="s">
        <v>203</v>
      </c>
      <c r="K71" s="128">
        <f>F71+G71+H71+I71</f>
        <v>5000</v>
      </c>
      <c r="L71" s="24" t="s">
        <v>100</v>
      </c>
    </row>
    <row r="72" spans="1:12" ht="13.5">
      <c r="A72" s="209" t="s">
        <v>49</v>
      </c>
      <c r="B72" s="210"/>
      <c r="C72" s="210"/>
      <c r="D72" s="210"/>
      <c r="E72" s="210"/>
      <c r="F72" s="210"/>
      <c r="G72" s="210"/>
      <c r="H72" s="210"/>
      <c r="I72" s="210"/>
      <c r="J72" s="104"/>
      <c r="K72" s="128">
        <f>+K73+K74+K75</f>
        <v>111000</v>
      </c>
      <c r="L72" s="24"/>
    </row>
    <row r="73" spans="1:12" ht="84.75" customHeight="1">
      <c r="A73" s="49" t="s">
        <v>210</v>
      </c>
      <c r="B73" s="26" t="s">
        <v>80</v>
      </c>
      <c r="C73" s="63">
        <v>1</v>
      </c>
      <c r="D73" s="26" t="s">
        <v>40</v>
      </c>
      <c r="E73" s="28">
        <v>71300</v>
      </c>
      <c r="F73" s="136"/>
      <c r="G73" s="31"/>
      <c r="H73" s="48">
        <v>9000</v>
      </c>
      <c r="I73" s="31"/>
      <c r="J73" s="144" t="s">
        <v>203</v>
      </c>
      <c r="K73" s="124">
        <f>SUM(F73:I73)</f>
        <v>9000</v>
      </c>
      <c r="L73" s="24" t="s">
        <v>100</v>
      </c>
    </row>
    <row r="74" spans="1:12" ht="69" customHeight="1">
      <c r="A74" s="64"/>
      <c r="B74" s="26" t="s">
        <v>166</v>
      </c>
      <c r="C74" s="63">
        <v>1</v>
      </c>
      <c r="D74" s="26" t="s">
        <v>40</v>
      </c>
      <c r="E74" s="28">
        <v>71300</v>
      </c>
      <c r="F74" s="136"/>
      <c r="G74" s="31"/>
      <c r="H74" s="48">
        <v>83000</v>
      </c>
      <c r="I74" s="31"/>
      <c r="J74" s="144" t="s">
        <v>237</v>
      </c>
      <c r="K74" s="124">
        <f>SUM(F74:I74)</f>
        <v>83000</v>
      </c>
      <c r="L74" s="24" t="s">
        <v>100</v>
      </c>
    </row>
    <row r="75" spans="1:12" ht="51" customHeight="1">
      <c r="A75" s="64"/>
      <c r="B75" s="26" t="s">
        <v>81</v>
      </c>
      <c r="C75" s="63">
        <v>1</v>
      </c>
      <c r="D75" s="26" t="s">
        <v>40</v>
      </c>
      <c r="E75" s="28">
        <v>71300</v>
      </c>
      <c r="F75" s="65"/>
      <c r="G75" s="31"/>
      <c r="H75" s="66">
        <v>19000</v>
      </c>
      <c r="I75" s="31"/>
      <c r="J75" s="144" t="s">
        <v>238</v>
      </c>
      <c r="K75" s="124">
        <f>SUM(F75:I75)</f>
        <v>19000</v>
      </c>
      <c r="L75" s="67" t="s">
        <v>100</v>
      </c>
    </row>
    <row r="76" spans="1:112" s="9" customFormat="1" ht="12.75" customHeight="1">
      <c r="A76" s="211" t="s">
        <v>112</v>
      </c>
      <c r="B76" s="212"/>
      <c r="C76" s="212"/>
      <c r="D76" s="212"/>
      <c r="E76" s="212"/>
      <c r="F76" s="212"/>
      <c r="G76" s="212"/>
      <c r="H76" s="212"/>
      <c r="I76" s="212"/>
      <c r="J76" s="212"/>
      <c r="K76" s="212"/>
      <c r="L76" s="213"/>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row>
    <row r="77" spans="1:112" s="9" customFormat="1" ht="12.75" customHeight="1">
      <c r="A77" s="68"/>
      <c r="B77" s="69"/>
      <c r="C77" s="69"/>
      <c r="D77" s="69"/>
      <c r="E77" s="69"/>
      <c r="F77" s="69"/>
      <c r="G77" s="69"/>
      <c r="H77" s="69"/>
      <c r="I77" s="69"/>
      <c r="J77" s="69"/>
      <c r="K77" s="84">
        <f>+K78+K84</f>
        <v>76000</v>
      </c>
      <c r="L77" s="7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row>
    <row r="78" spans="1:12" ht="18.75" customHeight="1">
      <c r="A78" s="207" t="s">
        <v>50</v>
      </c>
      <c r="B78" s="208"/>
      <c r="C78" s="208"/>
      <c r="D78" s="208"/>
      <c r="E78" s="208"/>
      <c r="F78" s="208"/>
      <c r="G78" s="208"/>
      <c r="H78" s="208"/>
      <c r="I78" s="208"/>
      <c r="J78" s="39"/>
      <c r="K78" s="128">
        <f>+K79+K80+K81+K82+K83</f>
        <v>40000</v>
      </c>
      <c r="L78" s="24" t="s">
        <v>100</v>
      </c>
    </row>
    <row r="79" spans="1:12" ht="58.5" customHeight="1">
      <c r="A79" s="25" t="s">
        <v>101</v>
      </c>
      <c r="B79" s="31" t="s">
        <v>51</v>
      </c>
      <c r="C79" s="58" t="s">
        <v>102</v>
      </c>
      <c r="D79" s="26" t="s">
        <v>52</v>
      </c>
      <c r="E79" s="28">
        <v>71300</v>
      </c>
      <c r="F79" s="136"/>
      <c r="G79" s="31"/>
      <c r="H79" s="48">
        <v>15000</v>
      </c>
      <c r="I79" s="31"/>
      <c r="J79" s="144" t="s">
        <v>203</v>
      </c>
      <c r="K79" s="124">
        <f>SUM(F79:I79)</f>
        <v>15000</v>
      </c>
      <c r="L79" s="24" t="s">
        <v>100</v>
      </c>
    </row>
    <row r="80" spans="1:12" ht="58.5" customHeight="1">
      <c r="A80" s="25" t="s">
        <v>103</v>
      </c>
      <c r="B80" s="31" t="s">
        <v>53</v>
      </c>
      <c r="C80" s="45" t="s">
        <v>54</v>
      </c>
      <c r="D80" s="26" t="s">
        <v>52</v>
      </c>
      <c r="E80" s="28">
        <v>74200</v>
      </c>
      <c r="F80" s="33"/>
      <c r="G80" s="136"/>
      <c r="H80" s="33"/>
      <c r="I80" s="48">
        <v>5000</v>
      </c>
      <c r="J80" s="144" t="s">
        <v>203</v>
      </c>
      <c r="K80" s="124">
        <f>SUM(F80:I80)</f>
        <v>5000</v>
      </c>
      <c r="L80" s="24" t="s">
        <v>100</v>
      </c>
    </row>
    <row r="81" spans="1:12" ht="64.5" customHeight="1">
      <c r="A81" s="25" t="s">
        <v>104</v>
      </c>
      <c r="B81" s="31" t="s">
        <v>55</v>
      </c>
      <c r="C81" s="71" t="s">
        <v>165</v>
      </c>
      <c r="D81" s="26" t="s">
        <v>52</v>
      </c>
      <c r="E81" s="28">
        <v>71600</v>
      </c>
      <c r="F81" s="33"/>
      <c r="G81" s="136"/>
      <c r="H81" s="33"/>
      <c r="I81" s="48">
        <v>5000</v>
      </c>
      <c r="J81" s="144" t="s">
        <v>203</v>
      </c>
      <c r="K81" s="124">
        <f>SUM(F81:I81)</f>
        <v>5000</v>
      </c>
      <c r="L81" s="24" t="s">
        <v>100</v>
      </c>
    </row>
    <row r="82" spans="1:12" ht="64.5" customHeight="1">
      <c r="A82" s="25" t="s">
        <v>104</v>
      </c>
      <c r="B82" s="31" t="s">
        <v>105</v>
      </c>
      <c r="C82" s="71" t="s">
        <v>164</v>
      </c>
      <c r="D82" s="26" t="s">
        <v>52</v>
      </c>
      <c r="E82" s="28">
        <v>75700</v>
      </c>
      <c r="F82" s="33"/>
      <c r="G82" s="31"/>
      <c r="H82" s="136"/>
      <c r="I82" s="48">
        <v>10000</v>
      </c>
      <c r="J82" s="144" t="s">
        <v>203</v>
      </c>
      <c r="K82" s="124">
        <f>SUM(F82:I82)</f>
        <v>10000</v>
      </c>
      <c r="L82" s="24" t="s">
        <v>100</v>
      </c>
    </row>
    <row r="83" spans="1:12" ht="36.75" customHeight="1">
      <c r="A83" s="25" t="s">
        <v>106</v>
      </c>
      <c r="B83" s="31" t="s">
        <v>56</v>
      </c>
      <c r="C83" s="71" t="s">
        <v>163</v>
      </c>
      <c r="D83" s="26" t="s">
        <v>52</v>
      </c>
      <c r="E83" s="28">
        <v>74000</v>
      </c>
      <c r="F83" s="33"/>
      <c r="G83" s="136"/>
      <c r="H83" s="48">
        <v>5000</v>
      </c>
      <c r="I83" s="26"/>
      <c r="J83" s="149" t="s">
        <v>203</v>
      </c>
      <c r="K83" s="124">
        <f>SUM(F83:I83)</f>
        <v>5000</v>
      </c>
      <c r="L83" s="24" t="s">
        <v>100</v>
      </c>
    </row>
    <row r="84" spans="1:12" ht="17.25" customHeight="1">
      <c r="A84" s="207" t="s">
        <v>57</v>
      </c>
      <c r="B84" s="208"/>
      <c r="C84" s="208"/>
      <c r="D84" s="208"/>
      <c r="E84" s="208"/>
      <c r="F84" s="208"/>
      <c r="G84" s="208"/>
      <c r="H84" s="208"/>
      <c r="I84" s="208"/>
      <c r="J84" s="39"/>
      <c r="K84" s="128">
        <f>+K85</f>
        <v>36000</v>
      </c>
      <c r="L84" s="24"/>
    </row>
    <row r="85" spans="1:12" ht="69.75" customHeight="1">
      <c r="A85" s="53"/>
      <c r="B85" s="31" t="s">
        <v>58</v>
      </c>
      <c r="C85" s="71" t="s">
        <v>59</v>
      </c>
      <c r="D85" s="26" t="s">
        <v>52</v>
      </c>
      <c r="E85" s="28">
        <v>75700</v>
      </c>
      <c r="F85" s="26"/>
      <c r="G85" s="33"/>
      <c r="H85" s="33"/>
      <c r="I85" s="48">
        <v>36000</v>
      </c>
      <c r="J85" s="150" t="s">
        <v>203</v>
      </c>
      <c r="K85" s="124">
        <f>SUM(F85:I85)</f>
        <v>36000</v>
      </c>
      <c r="L85" s="24" t="s">
        <v>100</v>
      </c>
    </row>
    <row r="86" spans="1:12" ht="15" customHeight="1">
      <c r="A86" s="204" t="s">
        <v>60</v>
      </c>
      <c r="B86" s="205"/>
      <c r="C86" s="205"/>
      <c r="D86" s="205"/>
      <c r="E86" s="205"/>
      <c r="F86" s="205"/>
      <c r="G86" s="205"/>
      <c r="H86" s="205"/>
      <c r="I86" s="205"/>
      <c r="J86" s="205"/>
      <c r="K86" s="205"/>
      <c r="L86" s="206"/>
    </row>
    <row r="87" spans="1:12" s="10" customFormat="1" ht="15" customHeight="1">
      <c r="A87" s="207" t="s">
        <v>61</v>
      </c>
      <c r="B87" s="208"/>
      <c r="C87" s="208"/>
      <c r="D87" s="208"/>
      <c r="E87" s="208"/>
      <c r="F87" s="208"/>
      <c r="G87" s="208"/>
      <c r="H87" s="208"/>
      <c r="I87" s="208"/>
      <c r="J87" s="39"/>
      <c r="K87" s="128">
        <f>+K88+K89+K95+K91+K92+K94</f>
        <v>156000</v>
      </c>
      <c r="L87" s="54"/>
    </row>
    <row r="88" spans="1:12" ht="161.25" customHeight="1">
      <c r="A88" s="53"/>
      <c r="B88" s="31" t="s">
        <v>62</v>
      </c>
      <c r="C88" s="58"/>
      <c r="D88" s="72"/>
      <c r="E88" s="73">
        <v>71600</v>
      </c>
      <c r="F88" s="74">
        <v>3000</v>
      </c>
      <c r="G88" s="75"/>
      <c r="H88" s="74">
        <v>3000</v>
      </c>
      <c r="I88" s="75">
        <v>0</v>
      </c>
      <c r="J88" s="182" t="s">
        <v>239</v>
      </c>
      <c r="K88" s="124">
        <f>SUM(F88:I88)</f>
        <v>6000</v>
      </c>
      <c r="L88" s="24" t="s">
        <v>13</v>
      </c>
    </row>
    <row r="89" spans="1:12" ht="27">
      <c r="A89" s="53"/>
      <c r="B89" s="31" t="s">
        <v>63</v>
      </c>
      <c r="C89" s="58"/>
      <c r="D89" s="57"/>
      <c r="E89" s="28">
        <v>72200</v>
      </c>
      <c r="F89" s="117">
        <v>7500</v>
      </c>
      <c r="G89" s="117">
        <v>7500</v>
      </c>
      <c r="H89" s="117">
        <v>7500</v>
      </c>
      <c r="I89" s="117">
        <v>7500</v>
      </c>
      <c r="J89" s="150" t="s">
        <v>199</v>
      </c>
      <c r="K89" s="124">
        <f>SUM(F89:I89)</f>
        <v>30000</v>
      </c>
      <c r="L89" s="24" t="s">
        <v>13</v>
      </c>
    </row>
    <row r="90" spans="1:12" ht="12.75">
      <c r="A90" s="156"/>
      <c r="B90" s="143"/>
      <c r="C90" s="148"/>
      <c r="D90" s="143"/>
      <c r="E90" s="157"/>
      <c r="F90" s="143"/>
      <c r="G90" s="143"/>
      <c r="H90" s="143"/>
      <c r="I90" s="143"/>
      <c r="J90" s="143"/>
      <c r="K90" s="158"/>
      <c r="L90" s="156"/>
    </row>
    <row r="91" spans="1:12" ht="51" customHeight="1">
      <c r="A91" s="25" t="s">
        <v>192</v>
      </c>
      <c r="B91" s="112" t="s">
        <v>191</v>
      </c>
      <c r="C91" s="58" t="s">
        <v>146</v>
      </c>
      <c r="D91" s="57"/>
      <c r="E91" s="76">
        <v>71600</v>
      </c>
      <c r="F91" s="117">
        <f>5000+500</f>
        <v>5500</v>
      </c>
      <c r="G91" s="117">
        <f>5000+500</f>
        <v>5500</v>
      </c>
      <c r="H91" s="117">
        <f>5000+500</f>
        <v>5500</v>
      </c>
      <c r="I91" s="117">
        <f>5000+500</f>
        <v>5500</v>
      </c>
      <c r="J91" s="145" t="s">
        <v>205</v>
      </c>
      <c r="K91" s="124">
        <f>SUM(F91:I91)</f>
        <v>22000</v>
      </c>
      <c r="L91" s="24" t="s">
        <v>13</v>
      </c>
    </row>
    <row r="92" spans="1:12" s="202" customFormat="1" ht="41.25" customHeight="1">
      <c r="A92" s="193"/>
      <c r="B92" s="194" t="s">
        <v>107</v>
      </c>
      <c r="C92" s="195"/>
      <c r="D92" s="196"/>
      <c r="E92" s="187">
        <v>75700</v>
      </c>
      <c r="F92" s="197"/>
      <c r="G92" s="198">
        <v>3000</v>
      </c>
      <c r="H92" s="197"/>
      <c r="I92" s="197"/>
      <c r="J92" s="199" t="s">
        <v>205</v>
      </c>
      <c r="K92" s="200">
        <f>SUM(F92:I92)</f>
        <v>3000</v>
      </c>
      <c r="L92" s="201" t="s">
        <v>13</v>
      </c>
    </row>
    <row r="93" spans="1:12" ht="25.5" customHeight="1">
      <c r="A93" s="204" t="s">
        <v>75</v>
      </c>
      <c r="B93" s="205"/>
      <c r="C93" s="205"/>
      <c r="D93" s="205"/>
      <c r="E93" s="205"/>
      <c r="F93" s="205"/>
      <c r="G93" s="205"/>
      <c r="H93" s="205"/>
      <c r="I93" s="205"/>
      <c r="J93" s="205"/>
      <c r="K93" s="205"/>
      <c r="L93" s="206"/>
    </row>
    <row r="94" spans="1:12" ht="25.5" customHeight="1">
      <c r="A94" s="53" t="s">
        <v>76</v>
      </c>
      <c r="B94" s="31"/>
      <c r="C94" s="58"/>
      <c r="D94" s="57"/>
      <c r="E94" s="55">
        <v>71600</v>
      </c>
      <c r="F94" s="117">
        <v>5000</v>
      </c>
      <c r="G94" s="117">
        <v>5000</v>
      </c>
      <c r="H94" s="117">
        <v>2500</v>
      </c>
      <c r="I94" s="117">
        <v>2500</v>
      </c>
      <c r="J94" s="150" t="s">
        <v>241</v>
      </c>
      <c r="K94" s="128">
        <f>SUM(F94:I94)</f>
        <v>15000</v>
      </c>
      <c r="L94" s="24" t="s">
        <v>13</v>
      </c>
    </row>
    <row r="95" spans="1:12" s="191" customFormat="1" ht="216.75" customHeight="1">
      <c r="A95" s="184"/>
      <c r="B95" s="185" t="s">
        <v>162</v>
      </c>
      <c r="C95" s="186"/>
      <c r="D95" s="155"/>
      <c r="E95" s="187">
        <v>71200</v>
      </c>
      <c r="F95" s="155"/>
      <c r="G95" s="155"/>
      <c r="H95" s="155"/>
      <c r="I95" s="188">
        <v>80000</v>
      </c>
      <c r="J95" s="192" t="s">
        <v>240</v>
      </c>
      <c r="K95" s="189">
        <f>SUM(F95:I95)</f>
        <v>80000</v>
      </c>
      <c r="L95" s="190" t="s">
        <v>13</v>
      </c>
    </row>
    <row r="96" spans="1:12" ht="13.5">
      <c r="A96" s="53"/>
      <c r="B96" s="57"/>
      <c r="C96" s="58"/>
      <c r="D96" s="77" t="s">
        <v>74</v>
      </c>
      <c r="E96" s="78">
        <f>+F96+G96+H96+I96</f>
        <v>1596000</v>
      </c>
      <c r="F96" s="80">
        <f>SUM(F7:F94)</f>
        <v>323000</v>
      </c>
      <c r="G96" s="80">
        <f>SUM(G7:G94)</f>
        <v>244000</v>
      </c>
      <c r="H96" s="80">
        <f>SUM(H7:H94)</f>
        <v>645000</v>
      </c>
      <c r="I96" s="80">
        <f>SUM(I7:I94)</f>
        <v>384000</v>
      </c>
      <c r="J96" s="79"/>
      <c r="K96" s="80" t="e">
        <f>K94+K92+K95+K91+K61+K89+K88+K85+K83+K82+K81+K80+K79+K75+K74+K73+K71+K70+K69+K68+K67+K66+K62+K60+K59+K58+K55+K51+K50+K49+K48+K47+K45+K44+K43+K41+K39+K38+K36+K35+K34+K33+K30+K29+K28+K27+K25+K24+#REF!+K22+K19+K18+K14+K12+K11+K10+K9+K8</f>
        <v>#REF!</v>
      </c>
      <c r="L96" s="81"/>
    </row>
    <row r="97" spans="1:12" ht="6" customHeight="1">
      <c r="A97" s="53"/>
      <c r="B97" s="57"/>
      <c r="C97" s="58"/>
      <c r="D97" s="57"/>
      <c r="E97" s="55"/>
      <c r="F97" s="55"/>
      <c r="G97" s="55"/>
      <c r="H97" s="55"/>
      <c r="I97" s="55"/>
      <c r="J97" s="55"/>
      <c r="K97" s="80"/>
      <c r="L97" s="81"/>
    </row>
    <row r="98" spans="1:12" ht="15" customHeight="1">
      <c r="A98" s="17"/>
      <c r="B98" s="57"/>
      <c r="C98" s="58"/>
      <c r="D98" s="57"/>
      <c r="E98" s="55"/>
      <c r="F98" s="82"/>
      <c r="G98" s="82"/>
      <c r="H98" s="83"/>
      <c r="I98" s="38"/>
      <c r="J98" s="140"/>
      <c r="K98" s="140" t="s">
        <v>200</v>
      </c>
      <c r="L98" s="81"/>
    </row>
    <row r="99" spans="1:12" ht="15" customHeight="1">
      <c r="A99" s="17"/>
      <c r="B99" s="57"/>
      <c r="C99" s="58"/>
      <c r="D99" s="57"/>
      <c r="E99" s="55"/>
      <c r="F99" s="82"/>
      <c r="G99" s="82"/>
      <c r="H99" s="83"/>
      <c r="I99" s="38"/>
      <c r="J99" s="140"/>
      <c r="K99" s="139" t="e">
        <f>#REF!+#REF!+#REF!+#REF!+#REF!</f>
        <v>#REF!</v>
      </c>
      <c r="L99" s="81"/>
    </row>
    <row r="100" spans="1:12" ht="17.25" customHeight="1">
      <c r="A100" s="17"/>
      <c r="B100" s="57"/>
      <c r="C100" s="58"/>
      <c r="D100" s="57"/>
      <c r="E100" s="55"/>
      <c r="F100" s="82"/>
      <c r="G100" s="82"/>
      <c r="H100" s="83"/>
      <c r="I100" s="38"/>
      <c r="J100" s="183"/>
      <c r="K100" s="84" t="e">
        <f>#REF!+#REF!+#REF!+#REF!+#REF!+#REF!+#REF!+#REF!</f>
        <v>#REF!</v>
      </c>
      <c r="L100" s="81"/>
    </row>
    <row r="101" spans="1:12" ht="17.25" customHeight="1">
      <c r="A101" s="17"/>
      <c r="B101" s="57"/>
      <c r="C101" s="58"/>
      <c r="D101" s="57"/>
      <c r="E101" s="55"/>
      <c r="F101" s="82"/>
      <c r="G101" s="82"/>
      <c r="H101" s="83"/>
      <c r="I101" s="38"/>
      <c r="J101" s="140" t="s">
        <v>201</v>
      </c>
      <c r="K101" s="84" t="e">
        <f>#REF!+#REF!+#REF!+#REF!</f>
        <v>#REF!</v>
      </c>
      <c r="L101" s="81"/>
    </row>
    <row r="102" spans="1:12" ht="17.25" customHeight="1">
      <c r="A102" s="17"/>
      <c r="B102" s="57"/>
      <c r="C102" s="58"/>
      <c r="D102" s="57"/>
      <c r="E102" s="55"/>
      <c r="F102" s="82"/>
      <c r="G102" s="82"/>
      <c r="H102" s="83"/>
      <c r="I102" s="38"/>
      <c r="J102" s="140" t="s">
        <v>202</v>
      </c>
      <c r="K102" s="84"/>
      <c r="L102" s="81"/>
    </row>
    <row r="103" spans="1:12" ht="17.25" customHeight="1">
      <c r="A103" s="17"/>
      <c r="B103" s="57"/>
      <c r="C103" s="58"/>
      <c r="D103" s="57"/>
      <c r="E103" s="55"/>
      <c r="F103" s="82"/>
      <c r="G103" s="82"/>
      <c r="H103" s="83"/>
      <c r="I103" s="38"/>
      <c r="J103" s="140" t="s">
        <v>127</v>
      </c>
      <c r="K103" s="84" t="e">
        <f>SUM(K99:K102)</f>
        <v>#REF!</v>
      </c>
      <c r="L103" s="81"/>
    </row>
    <row r="104" spans="1:12" ht="12.75" customHeight="1">
      <c r="A104" s="17" t="s">
        <v>197</v>
      </c>
      <c r="B104" s="57"/>
      <c r="C104" s="58"/>
      <c r="D104" s="57"/>
      <c r="E104" s="55"/>
      <c r="F104" s="82"/>
      <c r="G104" s="82"/>
      <c r="H104" s="83"/>
      <c r="I104" s="38"/>
      <c r="J104" s="38" t="s">
        <v>119</v>
      </c>
      <c r="K104" s="84" t="s">
        <v>64</v>
      </c>
      <c r="L104" s="81"/>
    </row>
    <row r="105" spans="1:12" ht="13.5" customHeight="1">
      <c r="A105" s="53" t="s">
        <v>65</v>
      </c>
      <c r="B105" s="57"/>
      <c r="C105" s="58"/>
      <c r="D105" s="57"/>
      <c r="E105" s="78"/>
      <c r="F105" s="55"/>
      <c r="G105" s="55"/>
      <c r="H105" s="55"/>
      <c r="I105" s="55"/>
      <c r="J105" s="106" t="s">
        <v>120</v>
      </c>
      <c r="K105" s="85">
        <f>K7+K13</f>
        <v>21000</v>
      </c>
      <c r="L105" s="81"/>
    </row>
    <row r="106" spans="1:12" ht="13.5" customHeight="1">
      <c r="A106" s="86" t="s">
        <v>90</v>
      </c>
      <c r="B106" s="57" t="s">
        <v>66</v>
      </c>
      <c r="C106" s="58"/>
      <c r="D106" s="57"/>
      <c r="E106" s="18"/>
      <c r="F106" s="87"/>
      <c r="G106" s="88"/>
      <c r="H106" s="88"/>
      <c r="I106" s="88"/>
      <c r="J106" s="106" t="s">
        <v>121</v>
      </c>
      <c r="K106" s="85" t="e">
        <f>K16</f>
        <v>#REF!</v>
      </c>
      <c r="L106" s="81"/>
    </row>
    <row r="107" spans="1:12" ht="13.5" customHeight="1">
      <c r="A107" s="86"/>
      <c r="B107" s="57"/>
      <c r="C107" s="58"/>
      <c r="D107" s="57"/>
      <c r="E107" s="18"/>
      <c r="F107" s="88"/>
      <c r="G107" s="88"/>
      <c r="H107" s="88"/>
      <c r="I107" s="88"/>
      <c r="J107" s="106" t="s">
        <v>122</v>
      </c>
      <c r="K107" s="85">
        <f>K54</f>
        <v>10000</v>
      </c>
      <c r="L107" s="81"/>
    </row>
    <row r="108" spans="1:12" ht="13.5" customHeight="1">
      <c r="A108" s="89" t="s">
        <v>90</v>
      </c>
      <c r="B108" s="57" t="s">
        <v>67</v>
      </c>
      <c r="C108" s="58"/>
      <c r="D108" s="57"/>
      <c r="E108" s="18"/>
      <c r="F108" s="90"/>
      <c r="G108" s="91"/>
      <c r="H108" s="91"/>
      <c r="I108" s="91"/>
      <c r="J108" s="106" t="s">
        <v>123</v>
      </c>
      <c r="K108" s="85">
        <f>K57</f>
        <v>155000</v>
      </c>
      <c r="L108" s="81"/>
    </row>
    <row r="109" spans="1:12" ht="13.5" customHeight="1">
      <c r="A109" s="89"/>
      <c r="B109" s="50"/>
      <c r="C109" s="58"/>
      <c r="D109" s="57"/>
      <c r="E109" s="18"/>
      <c r="F109" s="57"/>
      <c r="G109" s="57"/>
      <c r="H109" s="57"/>
      <c r="I109" s="57"/>
      <c r="J109" s="106" t="s">
        <v>124</v>
      </c>
      <c r="K109" s="85">
        <f>K64</f>
        <v>229000</v>
      </c>
      <c r="L109" s="81"/>
    </row>
    <row r="110" spans="1:12" ht="13.5" customHeight="1">
      <c r="A110" s="92" t="s">
        <v>90</v>
      </c>
      <c r="B110" s="57" t="s">
        <v>91</v>
      </c>
      <c r="C110" s="58"/>
      <c r="D110" s="57"/>
      <c r="E110" s="18"/>
      <c r="F110" s="57"/>
      <c r="G110" s="57"/>
      <c r="H110" s="57"/>
      <c r="I110" s="57"/>
      <c r="J110" s="106" t="s">
        <v>125</v>
      </c>
      <c r="K110" s="85">
        <f>K77</f>
        <v>76000</v>
      </c>
      <c r="L110" s="81"/>
    </row>
    <row r="111" spans="1:12" ht="13.5" customHeight="1">
      <c r="A111" s="93"/>
      <c r="B111" s="50"/>
      <c r="C111" s="94"/>
      <c r="D111" s="50"/>
      <c r="E111" s="95"/>
      <c r="F111" s="50"/>
      <c r="G111" s="50"/>
      <c r="H111" s="50"/>
      <c r="I111" s="50"/>
      <c r="J111" s="106" t="s">
        <v>126</v>
      </c>
      <c r="K111" s="85">
        <f>K87</f>
        <v>156000</v>
      </c>
      <c r="L111" s="81"/>
    </row>
    <row r="112" spans="1:12" ht="13.5" customHeight="1">
      <c r="A112" s="46"/>
      <c r="B112" s="45"/>
      <c r="C112" s="45"/>
      <c r="D112" s="45"/>
      <c r="E112" s="45"/>
      <c r="F112" s="45"/>
      <c r="G112" s="45"/>
      <c r="H112" s="45"/>
      <c r="I112" s="45"/>
      <c r="J112" s="38" t="s">
        <v>127</v>
      </c>
      <c r="K112" s="84" t="e">
        <f>SUM(K105:K111)</f>
        <v>#REF!</v>
      </c>
      <c r="L112" s="81"/>
    </row>
    <row r="113" spans="1:12" ht="6" customHeight="1">
      <c r="A113" s="46"/>
      <c r="B113" s="45"/>
      <c r="C113" s="45"/>
      <c r="D113" s="45"/>
      <c r="E113" s="45"/>
      <c r="F113" s="45"/>
      <c r="G113" s="45"/>
      <c r="H113" s="45"/>
      <c r="I113" s="45"/>
      <c r="J113" s="55"/>
      <c r="K113" s="80"/>
      <c r="L113" s="81"/>
    </row>
    <row r="114" spans="1:12" ht="13.5">
      <c r="A114" s="25"/>
      <c r="B114" s="31"/>
      <c r="C114" s="31"/>
      <c r="D114" s="31"/>
      <c r="E114" s="31"/>
      <c r="F114" s="31"/>
      <c r="G114" s="31"/>
      <c r="H114" s="31"/>
      <c r="I114" s="31"/>
      <c r="J114" s="107" t="s">
        <v>128</v>
      </c>
      <c r="K114" s="96" t="s">
        <v>64</v>
      </c>
      <c r="L114" s="97"/>
    </row>
    <row r="115" spans="1:12" ht="13.5">
      <c r="A115" s="98"/>
      <c r="B115" s="51"/>
      <c r="C115" s="63"/>
      <c r="D115" s="51"/>
      <c r="E115" s="55"/>
      <c r="F115" s="82"/>
      <c r="G115" s="82"/>
      <c r="H115" s="83"/>
      <c r="I115" s="83"/>
      <c r="J115" s="108" t="s">
        <v>129</v>
      </c>
      <c r="K115" s="130">
        <f>K8+K9+K10+K11+K12+K14+K18+K19+K27+K28+K29+K30+K33+K34+K35+K55+K88+K89+K61+K95+K92+K91+K94</f>
        <v>626000</v>
      </c>
      <c r="L115" s="97"/>
    </row>
    <row r="116" spans="1:12" ht="13.5">
      <c r="A116" s="214"/>
      <c r="B116" s="215"/>
      <c r="C116" s="215"/>
      <c r="D116" s="215"/>
      <c r="E116" s="215"/>
      <c r="F116" s="215"/>
      <c r="G116" s="215"/>
      <c r="H116" s="215"/>
      <c r="I116" s="215"/>
      <c r="J116" s="108" t="s">
        <v>17</v>
      </c>
      <c r="K116" s="130" t="e">
        <f>K22+#REF!+K24+K25+K44+K45+K58+K59+K60</f>
        <v>#REF!</v>
      </c>
      <c r="L116" s="97"/>
    </row>
    <row r="117" spans="1:12" ht="13.5">
      <c r="A117" s="99"/>
      <c r="B117" s="51"/>
      <c r="C117" s="63"/>
      <c r="D117" s="51"/>
      <c r="E117" s="43"/>
      <c r="F117" s="88"/>
      <c r="G117" s="88"/>
      <c r="H117" s="88"/>
      <c r="I117" s="88"/>
      <c r="J117" s="108" t="s">
        <v>100</v>
      </c>
      <c r="K117" s="130">
        <f>K36+K38+K39+K41+K43+K47+K48+K49+K50+K51+K62+K66+K67+K68+K69+K70+K71+K73+K74+K75+K79+K80+K81+K82+K83+K85</f>
        <v>750000</v>
      </c>
      <c r="L117" s="97"/>
    </row>
    <row r="118" spans="1:12" ht="14.25" thickBot="1">
      <c r="A118" s="100"/>
      <c r="B118" s="203"/>
      <c r="C118" s="203"/>
      <c r="D118" s="203"/>
      <c r="E118" s="203"/>
      <c r="F118" s="203"/>
      <c r="G118" s="203"/>
      <c r="H118" s="203"/>
      <c r="I118" s="203"/>
      <c r="J118" s="109" t="s">
        <v>127</v>
      </c>
      <c r="K118" s="131" t="e">
        <f>+K115+K116+K117</f>
        <v>#REF!</v>
      </c>
      <c r="L118" s="101"/>
    </row>
    <row r="120" spans="5:11" ht="12.75">
      <c r="E120" s="1"/>
      <c r="K120" s="5"/>
    </row>
    <row r="121" spans="5:11" ht="12.75">
      <c r="E121" s="1"/>
      <c r="K121" s="5"/>
    </row>
    <row r="122" ht="12.75">
      <c r="E122" s="1"/>
    </row>
    <row r="123" ht="12.75">
      <c r="E123" s="1"/>
    </row>
    <row r="124" ht="12.75">
      <c r="E124" s="1"/>
    </row>
    <row r="125" spans="5:11" ht="12.75">
      <c r="E125" s="1"/>
      <c r="K125" s="132"/>
    </row>
    <row r="126" spans="5:11" ht="12.75">
      <c r="E126" s="1"/>
      <c r="K126" s="132"/>
    </row>
    <row r="127" spans="5:11" ht="12.75">
      <c r="E127" s="1"/>
      <c r="K127" s="132"/>
    </row>
    <row r="128" spans="5:11" ht="12.75">
      <c r="E128" s="1"/>
      <c r="K128" s="132"/>
    </row>
    <row r="129" spans="5:11" ht="12.75">
      <c r="E129" s="1"/>
      <c r="K129" s="132"/>
    </row>
    <row r="130" spans="5:11" ht="12.75">
      <c r="E130" s="1"/>
      <c r="K130" s="132"/>
    </row>
    <row r="131" spans="5:11" ht="12.75">
      <c r="E131" s="1"/>
      <c r="K131" s="132"/>
    </row>
    <row r="132" spans="5:11" ht="12.75">
      <c r="E132" s="1"/>
      <c r="K132" s="132"/>
    </row>
    <row r="133" spans="5:11" ht="12.75">
      <c r="E133" s="1"/>
      <c r="K133" s="132"/>
    </row>
    <row r="134" spans="5:11" ht="12.75">
      <c r="E134" s="1"/>
      <c r="K134" s="132"/>
    </row>
    <row r="135" spans="5:11" ht="12.75">
      <c r="E135" s="1"/>
      <c r="K135" s="132"/>
    </row>
    <row r="136" spans="5:11" ht="12.75">
      <c r="E136" s="1"/>
      <c r="K136" s="132"/>
    </row>
    <row r="137" spans="5:11" ht="12.75">
      <c r="E137" s="1"/>
      <c r="K137" s="132"/>
    </row>
    <row r="138" spans="5:11" ht="12.75">
      <c r="E138" s="1"/>
      <c r="K138" s="132"/>
    </row>
    <row r="139" spans="5:11" ht="12.75">
      <c r="E139" s="1"/>
      <c r="K139" s="132"/>
    </row>
    <row r="140" spans="5:11" ht="12.75">
      <c r="E140" s="1"/>
      <c r="K140" s="132"/>
    </row>
    <row r="141" spans="5:11" ht="12.75">
      <c r="E141" s="1"/>
      <c r="K141" s="132"/>
    </row>
    <row r="142" spans="5:11" ht="12.75">
      <c r="E142" s="1"/>
      <c r="K142" s="132"/>
    </row>
    <row r="143" spans="5:11" ht="12.75">
      <c r="E143" s="1"/>
      <c r="K143" s="132"/>
    </row>
    <row r="144" spans="5:11" ht="12.75">
      <c r="E144" s="1"/>
      <c r="K144" s="132"/>
    </row>
    <row r="145" spans="5:11" ht="12.75">
      <c r="E145" s="1"/>
      <c r="K145" s="132"/>
    </row>
    <row r="146" spans="5:11" ht="12.75">
      <c r="E146" s="1"/>
      <c r="K146" s="132"/>
    </row>
    <row r="147" spans="5:11" ht="12.75">
      <c r="E147" s="1"/>
      <c r="K147" s="132"/>
    </row>
    <row r="148" spans="5:11" ht="12.75">
      <c r="E148" s="1"/>
      <c r="K148" s="132"/>
    </row>
    <row r="149" spans="5:11" ht="12.75">
      <c r="E149" s="1"/>
      <c r="K149" s="132"/>
    </row>
    <row r="150" spans="5:11" ht="12.75">
      <c r="E150" s="1"/>
      <c r="K150" s="132"/>
    </row>
    <row r="151" spans="5:11" ht="12.75">
      <c r="E151" s="1"/>
      <c r="K151" s="132"/>
    </row>
    <row r="152" spans="5:11" ht="12.75">
      <c r="E152" s="1"/>
      <c r="K152" s="132"/>
    </row>
    <row r="153" spans="5:11" ht="12.75">
      <c r="E153" s="1"/>
      <c r="K153" s="132"/>
    </row>
    <row r="154" spans="5:11" ht="12.75">
      <c r="E154" s="1"/>
      <c r="K154" s="132"/>
    </row>
    <row r="155" spans="5:11" ht="12.75">
      <c r="E155" s="1"/>
      <c r="K155" s="132"/>
    </row>
    <row r="156" spans="5:11" ht="12.75">
      <c r="E156" s="1"/>
      <c r="K156" s="132"/>
    </row>
    <row r="157" spans="5:11" ht="12.75">
      <c r="E157" s="1"/>
      <c r="K157" s="132"/>
    </row>
    <row r="158" spans="5:11" ht="12.75">
      <c r="E158" s="1"/>
      <c r="K158" s="132"/>
    </row>
    <row r="159" spans="5:11" ht="12.75">
      <c r="E159" s="1"/>
      <c r="K159" s="132"/>
    </row>
    <row r="160" spans="5:11" ht="12.75">
      <c r="E160" s="1"/>
      <c r="K160" s="132"/>
    </row>
    <row r="161" spans="5:11" ht="12.75">
      <c r="E161" s="1"/>
      <c r="K161" s="132"/>
    </row>
    <row r="162" spans="5:11" ht="12.75">
      <c r="E162" s="1"/>
      <c r="K162" s="132"/>
    </row>
    <row r="163" spans="5:11" ht="12.75">
      <c r="E163" s="1"/>
      <c r="K163" s="132"/>
    </row>
    <row r="164" spans="5:11" ht="12.75">
      <c r="E164" s="1"/>
      <c r="K164" s="132"/>
    </row>
    <row r="165" spans="5:11" ht="12.75">
      <c r="E165" s="1"/>
      <c r="K165" s="132"/>
    </row>
    <row r="166" spans="5:11" ht="12.75">
      <c r="E166" s="1"/>
      <c r="K166" s="132"/>
    </row>
    <row r="167" spans="5:11" ht="12.75">
      <c r="E167" s="1"/>
      <c r="K167" s="132"/>
    </row>
    <row r="168" spans="5:11" ht="12.75">
      <c r="E168" s="1"/>
      <c r="K168" s="132"/>
    </row>
    <row r="169" spans="5:11" ht="12.75">
      <c r="E169" s="1"/>
      <c r="K169" s="132"/>
    </row>
    <row r="170" spans="5:11" ht="12.75">
      <c r="E170" s="1"/>
      <c r="K170" s="132"/>
    </row>
    <row r="171" spans="5:11" ht="12.75">
      <c r="E171" s="1"/>
      <c r="K171" s="132"/>
    </row>
    <row r="172" spans="5:11" ht="12.75">
      <c r="E172" s="1"/>
      <c r="K172" s="132"/>
    </row>
    <row r="173" spans="5:11" ht="12.75">
      <c r="E173" s="1"/>
      <c r="K173" s="132"/>
    </row>
    <row r="174" spans="5:11" ht="12.75">
      <c r="E174" s="1"/>
      <c r="K174" s="132"/>
    </row>
    <row r="175" spans="5:11" ht="12.75">
      <c r="E175" s="1"/>
      <c r="K175" s="132"/>
    </row>
    <row r="176" spans="5:11" ht="12.75">
      <c r="E176" s="1"/>
      <c r="K176" s="132"/>
    </row>
    <row r="177" spans="5:11" ht="12.75">
      <c r="E177" s="1"/>
      <c r="K177" s="132"/>
    </row>
    <row r="178" spans="5:11" ht="12.75">
      <c r="E178" s="1"/>
      <c r="K178" s="132"/>
    </row>
    <row r="179" spans="5:11" ht="12.75">
      <c r="E179" s="1"/>
      <c r="K179" s="132"/>
    </row>
    <row r="180" spans="5:11" ht="12.75">
      <c r="E180" s="1"/>
      <c r="K180" s="132"/>
    </row>
    <row r="181" spans="5:11" ht="12.75">
      <c r="E181" s="1"/>
      <c r="K181" s="132"/>
    </row>
    <row r="182" spans="5:11" ht="12.75">
      <c r="E182" s="1"/>
      <c r="K182" s="132"/>
    </row>
    <row r="183" spans="5:11" ht="12.75">
      <c r="E183" s="1"/>
      <c r="K183" s="132"/>
    </row>
    <row r="184" spans="5:11" ht="12.75">
      <c r="E184" s="1"/>
      <c r="K184" s="132"/>
    </row>
    <row r="185" spans="5:11" ht="12.75">
      <c r="E185" s="1"/>
      <c r="K185" s="132"/>
    </row>
    <row r="186" spans="5:11" ht="12.75">
      <c r="E186" s="1"/>
      <c r="K186" s="132"/>
    </row>
    <row r="187" spans="5:11" ht="12.75">
      <c r="E187" s="1"/>
      <c r="K187" s="132"/>
    </row>
    <row r="188" spans="5:11" ht="12.75">
      <c r="E188" s="1"/>
      <c r="K188" s="132"/>
    </row>
    <row r="189" spans="5:11" ht="12.75">
      <c r="E189" s="1"/>
      <c r="K189" s="132"/>
    </row>
    <row r="190" spans="5:11" ht="12.75">
      <c r="E190" s="1"/>
      <c r="K190" s="132"/>
    </row>
    <row r="191" spans="5:11" ht="12.75">
      <c r="E191" s="1"/>
      <c r="K191" s="132"/>
    </row>
    <row r="192" spans="5:11" ht="12.75">
      <c r="E192" s="1"/>
      <c r="K192" s="132"/>
    </row>
    <row r="193" spans="5:11" ht="12.75">
      <c r="E193" s="1"/>
      <c r="K193" s="132"/>
    </row>
    <row r="194" spans="5:11" ht="12.75">
      <c r="E194" s="1"/>
      <c r="K194" s="132"/>
    </row>
    <row r="195" spans="5:11" ht="12.75">
      <c r="E195" s="1"/>
      <c r="K195" s="132"/>
    </row>
    <row r="196" spans="5:11" ht="12.75">
      <c r="E196" s="1"/>
      <c r="K196" s="132"/>
    </row>
    <row r="197" spans="5:11" ht="12.75">
      <c r="E197" s="1"/>
      <c r="K197" s="132"/>
    </row>
    <row r="198" spans="5:11" ht="12.75">
      <c r="E198" s="1"/>
      <c r="K198" s="132"/>
    </row>
    <row r="199" spans="5:11" ht="12.75">
      <c r="E199" s="1"/>
      <c r="K199" s="132"/>
    </row>
    <row r="200" spans="5:11" ht="12.75">
      <c r="E200" s="1"/>
      <c r="K200" s="132"/>
    </row>
    <row r="201" spans="5:11" ht="12.75">
      <c r="E201" s="1"/>
      <c r="K201" s="132"/>
    </row>
    <row r="202" spans="5:11" ht="12.75">
      <c r="E202" s="1"/>
      <c r="K202" s="132"/>
    </row>
    <row r="203" spans="5:11" ht="12.75">
      <c r="E203" s="1"/>
      <c r="K203" s="132"/>
    </row>
    <row r="204" spans="5:11" ht="12.75">
      <c r="E204" s="1"/>
      <c r="K204" s="132"/>
    </row>
    <row r="205" spans="5:11" ht="12.75">
      <c r="E205" s="1"/>
      <c r="K205" s="132"/>
    </row>
    <row r="206" spans="5:11" ht="12.75">
      <c r="E206" s="1"/>
      <c r="K206" s="132"/>
    </row>
    <row r="207" spans="5:11" ht="12.75">
      <c r="E207" s="1"/>
      <c r="K207" s="132"/>
    </row>
    <row r="208" spans="5:11" ht="12.75">
      <c r="E208" s="1"/>
      <c r="K208" s="132"/>
    </row>
    <row r="209" spans="5:11" ht="12.75">
      <c r="E209" s="1"/>
      <c r="K209" s="132"/>
    </row>
    <row r="210" spans="5:11" ht="12.75">
      <c r="E210" s="1"/>
      <c r="K210" s="132"/>
    </row>
    <row r="211" spans="5:11" ht="12.75">
      <c r="E211" s="1"/>
      <c r="K211" s="132"/>
    </row>
    <row r="212" spans="5:11" ht="12.75">
      <c r="E212" s="1"/>
      <c r="K212" s="132"/>
    </row>
    <row r="213" spans="5:11" ht="12.75">
      <c r="E213" s="1"/>
      <c r="K213" s="132"/>
    </row>
    <row r="214" spans="5:11" ht="12.75">
      <c r="E214" s="1"/>
      <c r="K214" s="132"/>
    </row>
    <row r="215" spans="5:11" ht="12.75">
      <c r="E215" s="1"/>
      <c r="K215" s="132"/>
    </row>
    <row r="216" spans="5:11" ht="12.75">
      <c r="E216" s="1"/>
      <c r="K216" s="132"/>
    </row>
    <row r="217" spans="5:11" ht="12.75">
      <c r="E217" s="1"/>
      <c r="K217" s="132"/>
    </row>
    <row r="218" spans="5:11" ht="12.75">
      <c r="E218" s="1"/>
      <c r="K218" s="132"/>
    </row>
    <row r="219" spans="5:11" ht="12.75">
      <c r="E219" s="1"/>
      <c r="K219" s="132"/>
    </row>
    <row r="220" spans="5:11" ht="12.75">
      <c r="E220" s="1"/>
      <c r="K220" s="132"/>
    </row>
    <row r="221" spans="5:11" ht="12.75">
      <c r="E221" s="1"/>
      <c r="K221" s="132"/>
    </row>
    <row r="222" spans="5:11" ht="12.75">
      <c r="E222" s="1"/>
      <c r="K222" s="132"/>
    </row>
    <row r="223" spans="5:11" ht="12.75">
      <c r="E223" s="1"/>
      <c r="K223" s="132"/>
    </row>
    <row r="224" spans="5:11" ht="12.75">
      <c r="E224" s="1"/>
      <c r="K224" s="132"/>
    </row>
    <row r="225" spans="5:11" ht="12.75">
      <c r="E225" s="1"/>
      <c r="K225" s="132"/>
    </row>
    <row r="226" spans="5:11" ht="12.75">
      <c r="E226" s="1"/>
      <c r="K226" s="132"/>
    </row>
    <row r="227" spans="5:11" ht="12.75">
      <c r="E227" s="1"/>
      <c r="K227" s="132"/>
    </row>
    <row r="228" spans="5:11" ht="12.75">
      <c r="E228" s="1"/>
      <c r="K228" s="132"/>
    </row>
    <row r="229" spans="5:11" ht="12.75">
      <c r="E229" s="1"/>
      <c r="K229" s="132"/>
    </row>
    <row r="230" spans="5:11" ht="12.75">
      <c r="E230" s="1"/>
      <c r="K230" s="132"/>
    </row>
    <row r="231" spans="5:11" ht="12.75">
      <c r="E231" s="1"/>
      <c r="K231" s="132"/>
    </row>
    <row r="232" spans="5:11" ht="12.75">
      <c r="E232" s="1"/>
      <c r="K232" s="132"/>
    </row>
    <row r="233" spans="5:11" ht="12.75">
      <c r="E233" s="1"/>
      <c r="K233" s="132"/>
    </row>
    <row r="234" spans="5:11" ht="12.75">
      <c r="E234" s="1"/>
      <c r="K234" s="132"/>
    </row>
    <row r="235" spans="5:11" ht="12.75">
      <c r="E235" s="1"/>
      <c r="K235" s="132"/>
    </row>
    <row r="236" spans="5:11" ht="12.75">
      <c r="E236" s="1"/>
      <c r="K236" s="132"/>
    </row>
    <row r="237" spans="5:11" ht="12.75">
      <c r="E237" s="1"/>
      <c r="K237" s="132"/>
    </row>
    <row r="238" spans="5:11" ht="12.75">
      <c r="E238" s="1"/>
      <c r="K238" s="132"/>
    </row>
    <row r="239" spans="5:11" ht="12.75">
      <c r="E239" s="1"/>
      <c r="K239" s="132"/>
    </row>
    <row r="240" spans="5:11" ht="12.75">
      <c r="E240" s="1"/>
      <c r="K240" s="132"/>
    </row>
    <row r="241" spans="5:11" ht="12.75">
      <c r="E241" s="1"/>
      <c r="K241" s="132"/>
    </row>
    <row r="242" spans="5:11" ht="12.75">
      <c r="E242" s="1"/>
      <c r="K242" s="132"/>
    </row>
    <row r="243" spans="5:11" ht="12.75">
      <c r="E243" s="1"/>
      <c r="K243" s="132"/>
    </row>
    <row r="244" spans="5:11" ht="12.75">
      <c r="E244" s="1"/>
      <c r="K244" s="132"/>
    </row>
    <row r="245" spans="5:11" ht="12.75">
      <c r="E245" s="1"/>
      <c r="K245" s="132"/>
    </row>
    <row r="246" spans="5:11" ht="12.75">
      <c r="E246" s="1"/>
      <c r="K246" s="132"/>
    </row>
    <row r="247" spans="5:11" ht="12.75">
      <c r="E247" s="1"/>
      <c r="K247" s="132"/>
    </row>
    <row r="248" spans="5:11" ht="12.75">
      <c r="E248" s="1"/>
      <c r="K248" s="132"/>
    </row>
    <row r="249" spans="5:11" ht="12.75">
      <c r="E249" s="1"/>
      <c r="K249" s="132"/>
    </row>
    <row r="250" spans="5:11" ht="12.75">
      <c r="E250" s="1"/>
      <c r="K250" s="132"/>
    </row>
    <row r="251" spans="5:11" ht="12.75">
      <c r="E251" s="1"/>
      <c r="K251" s="132"/>
    </row>
    <row r="252" spans="5:11" ht="12.75">
      <c r="E252" s="1"/>
      <c r="K252" s="132"/>
    </row>
    <row r="253" spans="5:11" ht="12.75">
      <c r="E253" s="1"/>
      <c r="K253" s="132"/>
    </row>
    <row r="254" spans="5:11" ht="12.75">
      <c r="E254" s="1"/>
      <c r="K254" s="132"/>
    </row>
    <row r="255" spans="5:11" ht="12.75">
      <c r="E255" s="1"/>
      <c r="K255" s="132"/>
    </row>
    <row r="256" spans="5:11" ht="12.75">
      <c r="E256" s="1"/>
      <c r="K256" s="132"/>
    </row>
    <row r="257" spans="5:11" ht="12.75">
      <c r="E257" s="1"/>
      <c r="K257" s="132"/>
    </row>
    <row r="258" spans="5:11" ht="12.75">
      <c r="E258" s="1"/>
      <c r="K258" s="132"/>
    </row>
    <row r="259" spans="5:11" ht="12.75">
      <c r="E259" s="1"/>
      <c r="K259" s="132"/>
    </row>
    <row r="260" spans="5:11" ht="12.75">
      <c r="E260" s="1"/>
      <c r="K260" s="132"/>
    </row>
    <row r="261" spans="5:11" ht="12.75">
      <c r="E261" s="1"/>
      <c r="K261" s="132"/>
    </row>
    <row r="262" spans="5:11" ht="12.75">
      <c r="E262" s="1"/>
      <c r="K262" s="132"/>
    </row>
    <row r="263" spans="5:11" ht="12.75">
      <c r="E263" s="1"/>
      <c r="K263" s="132"/>
    </row>
    <row r="264" spans="5:11" ht="12.75">
      <c r="E264" s="1"/>
      <c r="K264" s="132"/>
    </row>
    <row r="265" spans="5:11" ht="12.75">
      <c r="E265" s="1"/>
      <c r="K265" s="132"/>
    </row>
    <row r="266" spans="5:11" ht="12.75">
      <c r="E266" s="1"/>
      <c r="K266" s="132"/>
    </row>
    <row r="267" spans="5:11" ht="12.75">
      <c r="E267" s="1"/>
      <c r="K267" s="132"/>
    </row>
    <row r="268" spans="5:11" ht="12.75">
      <c r="E268" s="1"/>
      <c r="K268" s="132"/>
    </row>
    <row r="269" spans="5:11" ht="12.75">
      <c r="E269" s="1"/>
      <c r="K269" s="132"/>
    </row>
    <row r="270" spans="5:11" ht="12.75">
      <c r="E270" s="1"/>
      <c r="K270" s="132"/>
    </row>
    <row r="271" spans="5:11" ht="12.75">
      <c r="E271" s="1"/>
      <c r="K271" s="132"/>
    </row>
    <row r="272" spans="5:11" ht="12.75">
      <c r="E272" s="1"/>
      <c r="K272" s="132"/>
    </row>
    <row r="273" spans="5:11" ht="12.75">
      <c r="E273" s="1"/>
      <c r="K273" s="132"/>
    </row>
    <row r="274" spans="5:11" ht="12.75">
      <c r="E274" s="1"/>
      <c r="K274" s="132"/>
    </row>
    <row r="275" spans="5:11" ht="12.75">
      <c r="E275" s="1"/>
      <c r="K275" s="132"/>
    </row>
    <row r="276" spans="5:11" ht="12.75">
      <c r="E276" s="1"/>
      <c r="K276" s="132"/>
    </row>
    <row r="277" spans="5:11" ht="12.75">
      <c r="E277" s="1"/>
      <c r="K277" s="132"/>
    </row>
    <row r="278" spans="5:11" ht="12.75">
      <c r="E278" s="1"/>
      <c r="K278" s="132"/>
    </row>
    <row r="279" spans="5:11" ht="12.75">
      <c r="E279" s="1"/>
      <c r="K279" s="132"/>
    </row>
    <row r="280" spans="5:11" ht="12.75">
      <c r="E280" s="1"/>
      <c r="K280" s="132"/>
    </row>
    <row r="281" spans="5:11" ht="12.75">
      <c r="E281" s="1"/>
      <c r="K281" s="132"/>
    </row>
    <row r="282" spans="5:11" ht="12.75">
      <c r="E282" s="1"/>
      <c r="K282" s="132"/>
    </row>
    <row r="283" spans="5:11" ht="12.75">
      <c r="E283" s="1"/>
      <c r="K283" s="132"/>
    </row>
    <row r="284" spans="5:11" ht="12.75">
      <c r="E284" s="1"/>
      <c r="K284" s="132"/>
    </row>
    <row r="285" spans="5:11" ht="12.75">
      <c r="E285" s="1"/>
      <c r="K285" s="132"/>
    </row>
    <row r="286" spans="5:11" ht="12.75">
      <c r="E286" s="1"/>
      <c r="K286" s="132"/>
    </row>
    <row r="287" spans="5:11" ht="12.75">
      <c r="E287" s="1"/>
      <c r="K287" s="132"/>
    </row>
    <row r="288" spans="5:11" ht="12.75">
      <c r="E288" s="1"/>
      <c r="K288" s="132"/>
    </row>
    <row r="289" spans="5:11" ht="12.75">
      <c r="E289" s="1"/>
      <c r="K289" s="132"/>
    </row>
    <row r="290" spans="5:11" ht="12.75">
      <c r="E290" s="1"/>
      <c r="K290" s="132"/>
    </row>
    <row r="291" spans="5:11" ht="12.75">
      <c r="E291" s="1"/>
      <c r="K291" s="132"/>
    </row>
    <row r="292" spans="5:11" ht="12.75">
      <c r="E292" s="1"/>
      <c r="K292" s="132"/>
    </row>
    <row r="293" spans="5:11" ht="12.75">
      <c r="E293" s="1"/>
      <c r="K293" s="132"/>
    </row>
    <row r="294" spans="5:11" ht="12.75">
      <c r="E294" s="1"/>
      <c r="K294" s="132"/>
    </row>
    <row r="295" spans="5:11" ht="12.75">
      <c r="E295" s="1"/>
      <c r="K295" s="132"/>
    </row>
    <row r="296" spans="5:11" ht="12.75">
      <c r="E296" s="1"/>
      <c r="K296" s="132"/>
    </row>
    <row r="297" spans="5:11" ht="12.75">
      <c r="E297" s="1"/>
      <c r="K297" s="132"/>
    </row>
    <row r="298" spans="5:11" ht="12.75">
      <c r="E298" s="1"/>
      <c r="K298" s="132"/>
    </row>
    <row r="299" spans="5:11" ht="12.75">
      <c r="E299" s="1"/>
      <c r="K299" s="132"/>
    </row>
    <row r="300" spans="5:11" ht="12.75">
      <c r="E300" s="1"/>
      <c r="K300" s="132"/>
    </row>
    <row r="301" spans="5:11" ht="12.75">
      <c r="E301" s="1"/>
      <c r="K301" s="132"/>
    </row>
    <row r="302" spans="5:11" ht="12.75">
      <c r="E302" s="1"/>
      <c r="K302" s="132"/>
    </row>
    <row r="303" spans="5:11" ht="12.75">
      <c r="E303" s="1"/>
      <c r="K303" s="132"/>
    </row>
    <row r="304" spans="5:11" ht="12.75">
      <c r="E304" s="1"/>
      <c r="K304" s="132"/>
    </row>
    <row r="305" spans="5:11" ht="12.75">
      <c r="E305" s="1"/>
      <c r="K305" s="132"/>
    </row>
    <row r="306" spans="5:11" ht="12.75">
      <c r="E306" s="1"/>
      <c r="K306" s="132"/>
    </row>
    <row r="307" spans="5:11" ht="12.75">
      <c r="E307" s="1"/>
      <c r="K307" s="132"/>
    </row>
    <row r="308" spans="5:11" ht="12.75">
      <c r="E308" s="1"/>
      <c r="K308" s="132"/>
    </row>
    <row r="309" spans="5:11" ht="12.75">
      <c r="E309" s="1"/>
      <c r="K309" s="132"/>
    </row>
    <row r="310" spans="5:11" ht="12.75">
      <c r="E310" s="1"/>
      <c r="K310" s="132"/>
    </row>
    <row r="311" spans="5:11" ht="12.75">
      <c r="E311" s="1"/>
      <c r="K311" s="132"/>
    </row>
    <row r="312" spans="5:11" ht="12.75">
      <c r="E312" s="1"/>
      <c r="K312" s="132"/>
    </row>
    <row r="313" spans="5:11" ht="12.75">
      <c r="E313" s="1"/>
      <c r="K313" s="132"/>
    </row>
    <row r="314" spans="5:11" ht="12.75">
      <c r="E314" s="1"/>
      <c r="K314" s="132"/>
    </row>
    <row r="315" spans="5:11" ht="12.75">
      <c r="E315" s="1"/>
      <c r="K315" s="132"/>
    </row>
    <row r="316" spans="5:11" ht="12.75">
      <c r="E316" s="1"/>
      <c r="K316" s="132"/>
    </row>
    <row r="317" spans="5:11" ht="12.75">
      <c r="E317" s="1"/>
      <c r="K317" s="132"/>
    </row>
    <row r="318" spans="5:11" ht="12.75">
      <c r="E318" s="1"/>
      <c r="K318" s="132"/>
    </row>
    <row r="319" spans="5:11" ht="12.75">
      <c r="E319" s="1"/>
      <c r="K319" s="132"/>
    </row>
    <row r="320" spans="5:11" ht="12.75">
      <c r="E320" s="1"/>
      <c r="K320" s="132"/>
    </row>
    <row r="321" spans="5:11" ht="12.75">
      <c r="E321" s="1"/>
      <c r="K321" s="132"/>
    </row>
    <row r="322" spans="5:11" ht="12.75">
      <c r="E322" s="1"/>
      <c r="K322" s="132"/>
    </row>
    <row r="323" spans="5:11" ht="12.75">
      <c r="E323" s="1"/>
      <c r="K323" s="132"/>
    </row>
    <row r="324" spans="5:11" ht="12.75">
      <c r="E324" s="1"/>
      <c r="K324" s="132"/>
    </row>
    <row r="325" spans="5:11" ht="12.75">
      <c r="E325" s="1"/>
      <c r="K325" s="132"/>
    </row>
    <row r="326" spans="5:11" ht="12.75">
      <c r="E326" s="1"/>
      <c r="K326" s="132"/>
    </row>
    <row r="327" spans="5:11" ht="12.75">
      <c r="E327" s="1"/>
      <c r="K327" s="132"/>
    </row>
    <row r="328" spans="5:11" ht="12.75">
      <c r="E328" s="1"/>
      <c r="K328" s="132"/>
    </row>
    <row r="329" spans="5:11" ht="12.75">
      <c r="E329" s="1"/>
      <c r="K329" s="132"/>
    </row>
    <row r="330" ht="12.75">
      <c r="K330" s="132"/>
    </row>
    <row r="331" ht="12.75">
      <c r="K331" s="132"/>
    </row>
    <row r="332" ht="12.75">
      <c r="K332" s="132"/>
    </row>
    <row r="333" ht="12.75">
      <c r="K333" s="132"/>
    </row>
    <row r="334" ht="12.75">
      <c r="K334" s="132"/>
    </row>
  </sheetData>
  <sheetProtection/>
  <mergeCells count="34">
    <mergeCell ref="A35:A36"/>
    <mergeCell ref="A13:I13"/>
    <mergeCell ref="A31:I31"/>
    <mergeCell ref="A20:I20"/>
    <mergeCell ref="A15:L15"/>
    <mergeCell ref="A17:I17"/>
    <mergeCell ref="A21:I21"/>
    <mergeCell ref="A93:L93"/>
    <mergeCell ref="A87:I87"/>
    <mergeCell ref="A1:L1"/>
    <mergeCell ref="A2:L2"/>
    <mergeCell ref="A3:B3"/>
    <mergeCell ref="A5:L5"/>
    <mergeCell ref="A32:I32"/>
    <mergeCell ref="A7:I7"/>
    <mergeCell ref="F3:I3"/>
    <mergeCell ref="A26:I26"/>
    <mergeCell ref="A40:I40"/>
    <mergeCell ref="A84:I84"/>
    <mergeCell ref="A42:I42"/>
    <mergeCell ref="A37:I37"/>
    <mergeCell ref="A46:I46"/>
    <mergeCell ref="A52:L52"/>
    <mergeCell ref="A54:I54"/>
    <mergeCell ref="B118:I118"/>
    <mergeCell ref="A56:L56"/>
    <mergeCell ref="A63:L63"/>
    <mergeCell ref="A65:I65"/>
    <mergeCell ref="A72:I72"/>
    <mergeCell ref="A78:I78"/>
    <mergeCell ref="A76:L76"/>
    <mergeCell ref="A57:I57"/>
    <mergeCell ref="A86:L86"/>
    <mergeCell ref="A116:I116"/>
  </mergeCells>
  <printOptions/>
  <pageMargins left="0.2" right="0.2" top="0.2" bottom="0.21" header="0.18" footer="0.17"/>
  <pageSetup firstPageNumber="1" useFirstPageNumber="1" fitToHeight="2" horizontalDpi="600" verticalDpi="600" orientation="landscape" scale="63" r:id="rId1"/>
  <headerFooter alignWithMargins="0">
    <oddFooter>&amp;CPage &amp;P of &amp;N</oddFooter>
  </headerFooter>
  <rowBreaks count="5" manualBreakCount="5">
    <brk id="32" max="14" man="1"/>
    <brk id="39" max="255" man="1"/>
    <brk id="55" max="255" man="1"/>
    <brk id="62" max="255" man="1"/>
    <brk id="75" max="255" man="1"/>
  </rowBreaks>
  <colBreaks count="1" manualBreakCount="1">
    <brk id="12" max="65535" man="1"/>
  </colBreaks>
  <ignoredErrors>
    <ignoredError sqref="K22 K12 K18:K19 K27 K88:K89 K44:K45 K33:K34 K75 K80:K82 K85 K94:K95 K24:K25 K59 I96 K29" formulaRange="1"/>
    <ignoredError sqref="K37 K40 K42 K11" formula="1"/>
    <ignoredError sqref="K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 Luwaga</dc:creator>
  <cp:keywords/>
  <dc:description/>
  <cp:lastModifiedBy>Jennifer.Bukokhe</cp:lastModifiedBy>
  <cp:lastPrinted>2012-01-19T12:29:35Z</cp:lastPrinted>
  <dcterms:created xsi:type="dcterms:W3CDTF">2010-01-21T12:18:59Z</dcterms:created>
  <dcterms:modified xsi:type="dcterms:W3CDTF">2012-01-19T12:49:56Z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
  </property>
  <property fmtid="{D5CDD505-2E9C-101B-9397-08002B2CF9AE}" pid="4" name="UNDPFocusAreasTaxHTFiel">
    <vt:lpwstr/>
  </property>
  <property fmtid="{D5CDD505-2E9C-101B-9397-08002B2CF9AE}" pid="5" name="o4086b1782a74105bb5269035bccc8">
    <vt:lpwstr/>
  </property>
  <property fmtid="{D5CDD505-2E9C-101B-9397-08002B2CF9AE}" pid="6" name="gc6531b704974d528487414686b72f">
    <vt:lpwstr>UGA|59b5413b-885f-4ce2-80bf-69c9b570288d</vt:lpwstr>
  </property>
  <property fmtid="{D5CDD505-2E9C-101B-9397-08002B2CF9AE}" pid="7" name="Operating Uni">
    <vt:lpwstr>1683;#UGA|59b5413b-885f-4ce2-80bf-69c9b570288d</vt:lpwstr>
  </property>
  <property fmtid="{D5CDD505-2E9C-101B-9397-08002B2CF9AE}" pid="8" name="Un">
    <vt:lpwstr/>
  </property>
  <property fmtid="{D5CDD505-2E9C-101B-9397-08002B2CF9AE}" pid="9" name="UnitTaxHTFiel">
    <vt:lpwstr/>
  </property>
  <property fmtid="{D5CDD505-2E9C-101B-9397-08002B2CF9AE}" pid="10" name="idff2b682fce4d0680503cd9036a32">
    <vt:lpwstr>Progress Report|03c70d0e-c75e-4cfb-8288-e692640ede14</vt:lpwstr>
  </property>
  <property fmtid="{D5CDD505-2E9C-101B-9397-08002B2CF9AE}" pid="11" name="UNDPDocumentCategoryTaxHTFiel">
    <vt:lpwstr/>
  </property>
  <property fmtid="{D5CDD505-2E9C-101B-9397-08002B2CF9AE}" pid="12" name="UNDPFocusAre">
    <vt:lpwstr/>
  </property>
  <property fmtid="{D5CDD505-2E9C-101B-9397-08002B2CF9AE}" pid="13" name="PDC Document Catego">
    <vt:lpwstr>Project</vt:lpwstr>
  </property>
  <property fmtid="{D5CDD505-2E9C-101B-9397-08002B2CF9AE}" pid="14" name="TaxCatchA">
    <vt:lpwstr>1112;#Progress Report|03c70d0e-c75e-4cfb-8288-e692640ede14;#1683;#UGA|59b5413b-885f-4ce2-80bf-69c9b570288d</vt:lpwstr>
  </property>
  <property fmtid="{D5CDD505-2E9C-101B-9397-08002B2CF9AE}" pid="15" name="Project Numb">
    <vt:lpwstr>00043126</vt:lpwstr>
  </property>
  <property fmtid="{D5CDD505-2E9C-101B-9397-08002B2CF9AE}" pid="16" name="Atlas Document Ty">
    <vt:lpwstr>1112;#Progress Report|03c70d0e-c75e-4cfb-8288-e692640ede14</vt:lpwstr>
  </property>
  <property fmtid="{D5CDD505-2E9C-101B-9397-08002B2CF9AE}" pid="17" name="UNDPPOPPFunctionalAr">
    <vt:lpwstr/>
  </property>
  <property fmtid="{D5CDD505-2E9C-101B-9397-08002B2CF9AE}" pid="18" name="UndpClassificationLev">
    <vt:lpwstr/>
  </property>
  <property fmtid="{D5CDD505-2E9C-101B-9397-08002B2CF9AE}" pid="19" name="UndpOUCo">
    <vt:lpwstr/>
  </property>
  <property fmtid="{D5CDD505-2E9C-101B-9397-08002B2CF9AE}" pid="20" name="Atlas_x0020_Document_x0020_Stat">
    <vt:lpwstr/>
  </property>
  <property fmtid="{D5CDD505-2E9C-101B-9397-08002B2CF9AE}" pid="21" name="UN Languag">
    <vt:lpwstr/>
  </property>
  <property fmtid="{D5CDD505-2E9C-101B-9397-08002B2CF9AE}" pid="22" name="UNDPDocumentCatego">
    <vt:lpwstr/>
  </property>
  <property fmtid="{D5CDD505-2E9C-101B-9397-08002B2CF9AE}" pid="23" name="UndpProject">
    <vt:lpwstr>00043126</vt:lpwstr>
  </property>
  <property fmtid="{D5CDD505-2E9C-101B-9397-08002B2CF9AE}" pid="24" name="_dlc_Doc">
    <vt:lpwstr>ATLASPDC-3-11413</vt:lpwstr>
  </property>
  <property fmtid="{D5CDD505-2E9C-101B-9397-08002B2CF9AE}" pid="25" name="_dlc_DocIdItemGu">
    <vt:lpwstr>20b3ae8a-6dc3-46e2-ba7a-122c7e8552d0</vt:lpwstr>
  </property>
  <property fmtid="{D5CDD505-2E9C-101B-9397-08002B2CF9AE}" pid="26" name="_dlc_DocIdU">
    <vt:lpwstr>https://info.undp.org/docs/pdc/_layouts/DocIdRedir.aspx?ID=ATLASPDC-3-11413, ATLASPDC-3-11413</vt:lpwstr>
  </property>
  <property fmtid="{D5CDD505-2E9C-101B-9397-08002B2CF9AE}" pid="27" name="UNDPCount">
    <vt:lpwstr/>
  </property>
  <property fmtid="{D5CDD505-2E9C-101B-9397-08002B2CF9AE}" pid="28" name="_Publish">
    <vt:lpwstr/>
  </property>
  <property fmtid="{D5CDD505-2E9C-101B-9397-08002B2CF9AE}" pid="29" name="UndpDocStat">
    <vt:lpwstr/>
  </property>
  <property fmtid="{D5CDD505-2E9C-101B-9397-08002B2CF9AE}" pid="30" name="DocumentSetDescripti">
    <vt:lpwstr/>
  </property>
  <property fmtid="{D5CDD505-2E9C-101B-9397-08002B2CF9AE}" pid="31" name="UndpUnit">
    <vt:lpwstr/>
  </property>
  <property fmtid="{D5CDD505-2E9C-101B-9397-08002B2CF9AE}" pid="32" name="c4e2ab2cc9354bbf9064eeb465a566">
    <vt:lpwstr/>
  </property>
  <property fmtid="{D5CDD505-2E9C-101B-9397-08002B2CF9AE}" pid="33" name="UndpDocType">
    <vt:lpwstr/>
  </property>
  <property fmtid="{D5CDD505-2E9C-101B-9397-08002B2CF9AE}" pid="34" name="eRegFilingCode">
    <vt:lpwstr/>
  </property>
  <property fmtid="{D5CDD505-2E9C-101B-9397-08002B2CF9AE}" pid="35" name="U">
    <vt:lpwstr/>
  </property>
  <property fmtid="{D5CDD505-2E9C-101B-9397-08002B2CF9AE}" pid="36" name="b6db62fdefd74bd188b0c1cc54de5b">
    <vt:lpwstr/>
  </property>
  <property fmtid="{D5CDD505-2E9C-101B-9397-08002B2CF9AE}" pid="37" name="UndpDoc">
    <vt:lpwstr/>
  </property>
  <property fmtid="{D5CDD505-2E9C-101B-9397-08002B2CF9AE}" pid="38" name="Project Manag">
    <vt:lpwstr/>
  </property>
  <property fmtid="{D5CDD505-2E9C-101B-9397-08002B2CF9AE}" pid="39" name="UndpIsTempla">
    <vt:lpwstr/>
  </property>
  <property fmtid="{D5CDD505-2E9C-101B-9397-08002B2CF9AE}" pid="40" name="Outcom">
    <vt:lpwstr/>
  </property>
  <property fmtid="{D5CDD505-2E9C-101B-9397-08002B2CF9AE}" pid="41" name="UNDPSumma">
    <vt:lpwstr/>
  </property>
  <property fmtid="{D5CDD505-2E9C-101B-9397-08002B2CF9AE}" pid="42" name="UndpDocForm">
    <vt:lpwstr/>
  </property>
  <property fmtid="{D5CDD505-2E9C-101B-9397-08002B2CF9AE}" pid="43" name="UndpDocTypeMMTaxHTFiel">
    <vt:lpwstr/>
  </property>
  <property fmtid="{D5CDD505-2E9C-101B-9397-08002B2CF9AE}" pid="44" name="UNDPCountryTaxHTFiel">
    <vt:lpwstr/>
  </property>
  <property fmtid="{D5CDD505-2E9C-101B-9397-08002B2CF9AE}" pid="45" name="display_urn:schemas-microsoft-com:office:office#Edit">
    <vt:lpwstr>svcSP_AdminPI_UNDP</vt:lpwstr>
  </property>
  <property fmtid="{D5CDD505-2E9C-101B-9397-08002B2CF9AE}" pid="46" name="display_urn:schemas-microsoft-com:office:office#Auth">
    <vt:lpwstr>Sai Charan</vt:lpwstr>
  </property>
</Properties>
</file>